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100" tabRatio="601" activeTab="0"/>
  </bookViews>
  <sheets>
    <sheet name="Sausio 10 - 16 d.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<sst xmlns="http://schemas.openxmlformats.org/spreadsheetml/2006/main" count="103" uniqueCount="79">
  <si>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Kaip pavogti žmoną
(How to Steal a Wife)</t>
  </si>
  <si>
    <t>Pasivaikščiojimas su dinozaurais
(Walking with Dinosaurs)</t>
  </si>
  <si>
    <t>ACME Film /
Warner Bros.</t>
  </si>
  <si>
    <t>IS</t>
  </si>
  <si>
    <t>N</t>
  </si>
  <si>
    <t>Hobitas: Smogo dykynė
(Hobbit: The Desolation of Smaug)</t>
  </si>
  <si>
    <t>Kalakutai: atgal į ateitį
(Free Birds)</t>
  </si>
  <si>
    <t>Aš tuoj grįšiu
(On My Way / Elle S’En Va)</t>
  </si>
  <si>
    <t>A-One Films</t>
  </si>
  <si>
    <t>47 roninai
(47 Ronin)</t>
  </si>
  <si>
    <t>Forum Cinemas /
Universal</t>
  </si>
  <si>
    <t>Ledo šalis
(Frozen)</t>
  </si>
  <si>
    <t>Forum Cinemas /
WDSMPI</t>
  </si>
  <si>
    <t xml:space="preserve">Volterio Mičio slaptas gyvenimas
(Secret Life of Walter Mitty) </t>
  </si>
  <si>
    <t>Kerė
(Carrie)</t>
  </si>
  <si>
    <t>ACME Film</t>
  </si>
  <si>
    <t>Sausio
 3 - 9 d. 
pajamos
(Lt)</t>
  </si>
  <si>
    <t>Sausio 10 - 16 d. Lietuvos kino teatruose rodytų filmų top-30</t>
  </si>
  <si>
    <t>Sausio
 10 - 16 d. 
pajamos
(Lt)</t>
  </si>
  <si>
    <t>Sausio
 10 - 16 d.  
žiūrovų
sk.</t>
  </si>
  <si>
    <t>Sausio
 10 - 16 d. 
pajamos
(Eur)</t>
  </si>
  <si>
    <t>ACME Film /
Sony</t>
  </si>
  <si>
    <t>IS</t>
  </si>
  <si>
    <t>Amerikietiška afera
(American Hustle)</t>
  </si>
  <si>
    <t>Eglutės 3
(Елки 3 / Yolki 3)</t>
  </si>
  <si>
    <t>Theatrical Film Distribution /
20th Century Fox</t>
  </si>
  <si>
    <t>Theatrical Film Distribution /
20th Century Fox</t>
  </si>
  <si>
    <t>Moterys meluoja geriau. Kristina
(Women Lie Better. Kristina)</t>
  </si>
  <si>
    <t>Singing Fish</t>
  </si>
  <si>
    <t>Meilei nereikia žodžių
(Enough Said)</t>
  </si>
  <si>
    <t>Kino kultas</t>
  </si>
  <si>
    <t>Redirected / Už Lietuvą!
(Redirected)</t>
  </si>
  <si>
    <t>N</t>
  </si>
  <si>
    <t>Jauna ir graži
(Young &amp; Beautiful)</t>
  </si>
  <si>
    <t>Incognito Films</t>
  </si>
  <si>
    <t>Didžioji kova
(Grudge Match)</t>
  </si>
  <si>
    <t>Dvi motinos
(Two Mothers)</t>
  </si>
  <si>
    <t>ACME Film</t>
  </si>
  <si>
    <t>-</t>
  </si>
  <si>
    <t>Laiškai Sofijai
(Letters to Sofia)</t>
  </si>
  <si>
    <t>Laiko tiltas
(About Time)</t>
  </si>
  <si>
    <t>Forum Cinemas /
Universal</t>
  </si>
  <si>
    <t>Blogas senelis
(Bad Grandpa)</t>
  </si>
  <si>
    <t>Forum Cinemas /
Paramount</t>
  </si>
  <si>
    <t>Ekskursantė
(The Excursionist)</t>
  </si>
  <si>
    <t>Cinemark</t>
  </si>
  <si>
    <t>Prieš vidurnaktį
(Before Midnight)</t>
  </si>
  <si>
    <t>Lūžęs gyvenimo ratas
(The Broken Circle Breakdown)</t>
  </si>
  <si>
    <t>Garsas</t>
  </si>
  <si>
    <t>Gravitacija
(Gravity)</t>
  </si>
  <si>
    <t>ACME Film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</si>
  <si>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</si>
  <si>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</si>
  <si>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</si>
  <si>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</si>
  <si>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</si>
  <si>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</si>
  <si>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</si>
  <si>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Purvas
(Filth)</t>
  </si>
  <si>
    <t>Didis grožis
(La Grande belezza / The Great Beauty)</t>
  </si>
  <si>
    <t>Prior Entertainment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</si>
  <si>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</si>
  <si>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</si>
  <si>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</si>
  <si>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</si>
  <si>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</si>
  <si>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</si>
  <si>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</si>
  <si>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</si>
  <si>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</si>
  <si>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</si>
  <si>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-</t>
  </si>
  <si>
    <t>ACME Film</t>
  </si>
  <si>
    <t>48.885</t>
  </si>
  <si>
    <t>Meilė Niujorke 3: žmonos atostogose
(Liubov v bolshom gorodie 3)</t>
  </si>
  <si>
    <t>ACME Film</t>
  </si>
  <si>
    <t>Išankstiniai seansai</t>
  </si>
  <si>
    <t>Bado žaidynės. Ugnies medžioklė
(The Hunger Games: Catching Fire)</t>
  </si>
  <si>
    <t>Prior Entertainment</t>
  </si>
</sst>
</file>

<file path=xl/styles.xml><?xml version="1.0" encoding="utf-8"?>
<styleSheet xmlns="http://schemas.openxmlformats.org/spreadsheetml/2006/main">
  <numFmts count="51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28125" style="3" bestFit="1" customWidth="1"/>
    <col min="4" max="4" width="13.00390625" style="3" customWidth="1"/>
    <col min="5" max="5" width="11.7109375" style="3" customWidth="1"/>
    <col min="6" max="6" width="11.8515625" style="3" customWidth="1"/>
    <col min="7" max="7" width="10.8515625" style="3" customWidth="1"/>
    <col min="8" max="8" width="11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17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66</v>
      </c>
      <c r="D3" s="41" t="s">
        <v>18</v>
      </c>
      <c r="E3" s="41" t="s">
        <v>20</v>
      </c>
      <c r="F3" s="41" t="s">
        <v>16</v>
      </c>
      <c r="G3" s="41" t="s">
        <v>67</v>
      </c>
      <c r="H3" s="41" t="s">
        <v>19</v>
      </c>
      <c r="I3" s="41" t="s">
        <v>62</v>
      </c>
      <c r="J3" s="41" t="s">
        <v>57</v>
      </c>
      <c r="K3" s="41" t="s">
        <v>63</v>
      </c>
      <c r="L3" s="41" t="s">
        <v>68</v>
      </c>
      <c r="M3" s="41" t="s">
        <v>52</v>
      </c>
      <c r="N3" s="41" t="s">
        <v>53</v>
      </c>
      <c r="O3" s="41" t="s">
        <v>65</v>
      </c>
      <c r="P3" s="41" t="s">
        <v>54</v>
      </c>
      <c r="Q3" s="42" t="s">
        <v>61</v>
      </c>
    </row>
    <row r="4" spans="1:18" ht="25.5" customHeight="1">
      <c r="A4" s="43">
        <v>1</v>
      </c>
      <c r="B4" s="49" t="s">
        <v>4</v>
      </c>
      <c r="C4" s="4" t="s">
        <v>31</v>
      </c>
      <c r="D4" s="32">
        <v>1547533.3</v>
      </c>
      <c r="E4" s="52">
        <f aca="true" t="shared" si="0" ref="E4:E13">D4/3.452</f>
        <v>448300.49246813444</v>
      </c>
      <c r="F4" s="59" t="s">
        <v>71</v>
      </c>
      <c r="G4" s="17" t="s">
        <v>71</v>
      </c>
      <c r="H4" s="32">
        <v>87059</v>
      </c>
      <c r="I4" s="31">
        <v>441</v>
      </c>
      <c r="J4" s="29">
        <f aca="true" t="shared" si="1" ref="J4:J13">H4/I4</f>
        <v>197.4126984126984</v>
      </c>
      <c r="K4" s="31">
        <v>13</v>
      </c>
      <c r="L4" s="52">
        <v>1</v>
      </c>
      <c r="M4" s="32">
        <v>1699403.6</v>
      </c>
      <c r="N4" s="32">
        <v>96012</v>
      </c>
      <c r="O4" s="52">
        <f aca="true" t="shared" si="2" ref="O4:O13">M4/3.452</f>
        <v>492295.36500579375</v>
      </c>
      <c r="P4" s="60">
        <v>41649</v>
      </c>
      <c r="Q4" s="38" t="s">
        <v>30</v>
      </c>
      <c r="R4" s="15"/>
    </row>
    <row r="5" spans="1:18" ht="25.5" customHeight="1">
      <c r="A5" s="43">
        <f>A4+1</f>
        <v>2</v>
      </c>
      <c r="B5" s="49">
        <v>1</v>
      </c>
      <c r="C5" s="4" t="s">
        <v>11</v>
      </c>
      <c r="D5" s="32">
        <v>268253.95</v>
      </c>
      <c r="E5" s="52">
        <f t="shared" si="0"/>
        <v>77709.71900347625</v>
      </c>
      <c r="F5" s="59">
        <v>545236.59</v>
      </c>
      <c r="G5" s="17">
        <f>(D5-F5)/F5</f>
        <v>-0.5080044976438577</v>
      </c>
      <c r="H5" s="32">
        <v>17829</v>
      </c>
      <c r="I5" s="31">
        <v>436</v>
      </c>
      <c r="J5" s="29">
        <f t="shared" si="1"/>
        <v>40.892201834862384</v>
      </c>
      <c r="K5" s="31">
        <v>22</v>
      </c>
      <c r="L5" s="52">
        <v>2</v>
      </c>
      <c r="M5" s="32">
        <v>1337749.21</v>
      </c>
      <c r="N5" s="32">
        <v>89797</v>
      </c>
      <c r="O5" s="52">
        <f t="shared" si="2"/>
        <v>387528.73986095015</v>
      </c>
      <c r="P5" s="57">
        <v>41642</v>
      </c>
      <c r="Q5" s="38" t="s">
        <v>12</v>
      </c>
      <c r="R5" s="15"/>
    </row>
    <row r="6" spans="1:18" ht="25.5" customHeight="1">
      <c r="A6" s="43">
        <f aca="true" t="shared" si="3" ref="A6:A13">A5+1</f>
        <v>3</v>
      </c>
      <c r="B6" s="49">
        <v>2</v>
      </c>
      <c r="C6" s="4" t="s">
        <v>0</v>
      </c>
      <c r="D6" s="32">
        <v>171168.3</v>
      </c>
      <c r="E6" s="52">
        <f t="shared" si="0"/>
        <v>49585.25492468134</v>
      </c>
      <c r="F6" s="52">
        <v>363877.7</v>
      </c>
      <c r="G6" s="17">
        <f>(D6-F6)/F6</f>
        <v>-0.5295993681393502</v>
      </c>
      <c r="H6" s="32">
        <v>10884</v>
      </c>
      <c r="I6" s="31">
        <v>262</v>
      </c>
      <c r="J6" s="29">
        <f t="shared" si="1"/>
        <v>41.541984732824424</v>
      </c>
      <c r="K6" s="31">
        <v>11</v>
      </c>
      <c r="L6" s="52">
        <v>4</v>
      </c>
      <c r="M6" s="32">
        <v>1525913.5</v>
      </c>
      <c r="N6" s="32">
        <v>100443</v>
      </c>
      <c r="O6" s="52">
        <f t="shared" si="2"/>
        <v>442037.5144843569</v>
      </c>
      <c r="P6" s="57">
        <v>41628</v>
      </c>
      <c r="Q6" s="38" t="s">
        <v>72</v>
      </c>
      <c r="R6" s="15"/>
    </row>
    <row r="7" spans="1:18" ht="25.5" customHeight="1">
      <c r="A7" s="43">
        <f t="shared" si="3"/>
        <v>4</v>
      </c>
      <c r="B7" s="49" t="s">
        <v>32</v>
      </c>
      <c r="C7" s="4" t="s">
        <v>74</v>
      </c>
      <c r="D7" s="32">
        <v>84223.4</v>
      </c>
      <c r="E7" s="52">
        <f t="shared" si="0"/>
        <v>24398.435689455386</v>
      </c>
      <c r="F7" s="59" t="s">
        <v>71</v>
      </c>
      <c r="G7" s="17" t="s">
        <v>71</v>
      </c>
      <c r="H7" s="32">
        <v>4893</v>
      </c>
      <c r="I7" s="31">
        <v>137</v>
      </c>
      <c r="J7" s="29">
        <f t="shared" si="1"/>
        <v>35.715328467153284</v>
      </c>
      <c r="K7" s="31">
        <v>5</v>
      </c>
      <c r="L7" s="52">
        <v>1</v>
      </c>
      <c r="M7" s="32">
        <v>84223.4</v>
      </c>
      <c r="N7" s="32">
        <v>4893</v>
      </c>
      <c r="O7" s="52">
        <f t="shared" si="2"/>
        <v>24398.435689455386</v>
      </c>
      <c r="P7" s="60">
        <v>41649</v>
      </c>
      <c r="Q7" s="38" t="s">
        <v>75</v>
      </c>
      <c r="R7" s="15"/>
    </row>
    <row r="8" spans="1:18" ht="25.5" customHeight="1">
      <c r="A8" s="43">
        <f t="shared" si="3"/>
        <v>5</v>
      </c>
      <c r="B8" s="49" t="s">
        <v>4</v>
      </c>
      <c r="C8" s="4" t="s">
        <v>35</v>
      </c>
      <c r="D8" s="32">
        <v>38707.7</v>
      </c>
      <c r="E8" s="52">
        <f t="shared" si="0"/>
        <v>11213.122827346466</v>
      </c>
      <c r="F8" s="52" t="s">
        <v>71</v>
      </c>
      <c r="G8" s="17" t="s">
        <v>38</v>
      </c>
      <c r="H8" s="32">
        <v>2397</v>
      </c>
      <c r="I8" s="31">
        <v>178</v>
      </c>
      <c r="J8" s="29">
        <f t="shared" si="1"/>
        <v>13.46629213483146</v>
      </c>
      <c r="K8" s="31">
        <v>8</v>
      </c>
      <c r="L8" s="52">
        <v>1</v>
      </c>
      <c r="M8" s="31">
        <v>39060.7</v>
      </c>
      <c r="N8" s="31">
        <v>2425</v>
      </c>
      <c r="O8" s="52">
        <f t="shared" si="2"/>
        <v>11315.382387022015</v>
      </c>
      <c r="P8" s="60">
        <v>41649</v>
      </c>
      <c r="Q8" s="38" t="s">
        <v>37</v>
      </c>
      <c r="R8" s="15"/>
    </row>
    <row r="9" spans="1:18" ht="25.5" customHeight="1">
      <c r="A9" s="43">
        <f t="shared" si="3"/>
        <v>6</v>
      </c>
      <c r="B9" s="49">
        <v>4</v>
      </c>
      <c r="C9" s="4" t="s">
        <v>24</v>
      </c>
      <c r="D9" s="32">
        <v>29056.5</v>
      </c>
      <c r="E9" s="52">
        <f t="shared" si="0"/>
        <v>8417.294322132097</v>
      </c>
      <c r="F9" s="59">
        <v>123015.7</v>
      </c>
      <c r="G9" s="17">
        <f aca="true" t="shared" si="4" ref="G9:G14">(D9-F9)/F9</f>
        <v>-0.7637984419874861</v>
      </c>
      <c r="H9" s="32">
        <v>1748</v>
      </c>
      <c r="I9" s="31">
        <v>67</v>
      </c>
      <c r="J9" s="29">
        <f t="shared" si="1"/>
        <v>26.08955223880597</v>
      </c>
      <c r="K9" s="31">
        <v>7</v>
      </c>
      <c r="L9" s="52">
        <v>3</v>
      </c>
      <c r="M9" s="32">
        <v>474399.7</v>
      </c>
      <c r="N9" s="32">
        <v>28895</v>
      </c>
      <c r="O9" s="52">
        <f t="shared" si="2"/>
        <v>137427.49130938586</v>
      </c>
      <c r="P9" s="57">
        <v>41635</v>
      </c>
      <c r="Q9" s="38" t="s">
        <v>15</v>
      </c>
      <c r="R9" s="15"/>
    </row>
    <row r="10" spans="1:18" ht="25.5" customHeight="1">
      <c r="A10" s="43">
        <f t="shared" si="3"/>
        <v>7</v>
      </c>
      <c r="B10" s="49">
        <v>7</v>
      </c>
      <c r="C10" s="4" t="s">
        <v>13</v>
      </c>
      <c r="D10" s="32">
        <v>28443.7</v>
      </c>
      <c r="E10" s="52">
        <f t="shared" si="0"/>
        <v>8239.774044032445</v>
      </c>
      <c r="F10" s="52">
        <v>86100.54</v>
      </c>
      <c r="G10" s="17">
        <f t="shared" si="4"/>
        <v>-0.6696455097726449</v>
      </c>
      <c r="H10" s="32">
        <v>1773</v>
      </c>
      <c r="I10" s="31">
        <v>76</v>
      </c>
      <c r="J10" s="29">
        <f t="shared" si="1"/>
        <v>23.32894736842105</v>
      </c>
      <c r="K10" s="31">
        <v>8</v>
      </c>
      <c r="L10" s="52">
        <v>3</v>
      </c>
      <c r="M10" s="56">
        <v>272459.08</v>
      </c>
      <c r="N10" s="56">
        <v>17170</v>
      </c>
      <c r="O10" s="52">
        <f t="shared" si="2"/>
        <v>78927.89107763616</v>
      </c>
      <c r="P10" s="57">
        <v>41635</v>
      </c>
      <c r="Q10" s="38" t="s">
        <v>26</v>
      </c>
      <c r="R10" s="15"/>
    </row>
    <row r="11" spans="1:18" ht="25.5" customHeight="1">
      <c r="A11" s="43">
        <f t="shared" si="3"/>
        <v>8</v>
      </c>
      <c r="B11" s="49">
        <v>5</v>
      </c>
      <c r="C11" s="4" t="s">
        <v>9</v>
      </c>
      <c r="D11" s="32">
        <v>28153</v>
      </c>
      <c r="E11" s="52">
        <f t="shared" si="0"/>
        <v>8155.561993047509</v>
      </c>
      <c r="F11" s="52">
        <v>112517.42</v>
      </c>
      <c r="G11" s="17">
        <f t="shared" si="4"/>
        <v>-0.7497898547620448</v>
      </c>
      <c r="H11" s="32">
        <v>1462</v>
      </c>
      <c r="I11" s="31">
        <v>64</v>
      </c>
      <c r="J11" s="29">
        <f t="shared" si="1"/>
        <v>22.84375</v>
      </c>
      <c r="K11" s="31">
        <v>6</v>
      </c>
      <c r="L11" s="52">
        <v>3</v>
      </c>
      <c r="M11" s="32">
        <v>408624.2</v>
      </c>
      <c r="N11" s="32">
        <v>22277</v>
      </c>
      <c r="O11" s="52">
        <f>M11/3.452</f>
        <v>118373.17497103129</v>
      </c>
      <c r="P11" s="57">
        <v>41635</v>
      </c>
      <c r="Q11" s="38" t="s">
        <v>10</v>
      </c>
      <c r="R11" s="15"/>
    </row>
    <row r="12" spans="1:18" ht="25.5" customHeight="1">
      <c r="A12" s="43">
        <f t="shared" si="3"/>
        <v>9</v>
      </c>
      <c r="B12" s="49">
        <v>8</v>
      </c>
      <c r="C12" s="4" t="s">
        <v>1</v>
      </c>
      <c r="D12" s="32">
        <v>26346.78</v>
      </c>
      <c r="E12" s="52">
        <f t="shared" si="0"/>
        <v>7632.323290845886</v>
      </c>
      <c r="F12" s="52">
        <v>60339.26</v>
      </c>
      <c r="G12" s="17">
        <f t="shared" si="4"/>
        <v>-0.5633559311135072</v>
      </c>
      <c r="H12" s="32">
        <v>1735</v>
      </c>
      <c r="I12" s="31">
        <v>81</v>
      </c>
      <c r="J12" s="29">
        <f t="shared" si="1"/>
        <v>21.419753086419753</v>
      </c>
      <c r="K12" s="31">
        <v>10</v>
      </c>
      <c r="L12" s="52">
        <v>4</v>
      </c>
      <c r="M12" s="32">
        <v>430129.76</v>
      </c>
      <c r="N12" s="32">
        <v>28779</v>
      </c>
      <c r="O12" s="52">
        <f t="shared" si="2"/>
        <v>124603.05909617613</v>
      </c>
      <c r="P12" s="57">
        <v>41628</v>
      </c>
      <c r="Q12" s="38" t="s">
        <v>25</v>
      </c>
      <c r="R12" s="15"/>
    </row>
    <row r="13" spans="1:18" ht="25.5" customHeight="1">
      <c r="A13" s="43">
        <f t="shared" si="3"/>
        <v>10</v>
      </c>
      <c r="B13" s="49">
        <v>6</v>
      </c>
      <c r="C13" s="4" t="s">
        <v>5</v>
      </c>
      <c r="D13" s="32">
        <v>21607</v>
      </c>
      <c r="E13" s="52">
        <f t="shared" si="0"/>
        <v>6259.269988412515</v>
      </c>
      <c r="F13" s="52">
        <v>86953.41</v>
      </c>
      <c r="G13" s="17">
        <f t="shared" si="4"/>
        <v>-0.7515106078071004</v>
      </c>
      <c r="H13" s="32">
        <v>1185</v>
      </c>
      <c r="I13" s="31">
        <v>38</v>
      </c>
      <c r="J13" s="29">
        <f t="shared" si="1"/>
        <v>31.18421052631579</v>
      </c>
      <c r="K13" s="31">
        <v>3</v>
      </c>
      <c r="L13" s="52">
        <v>5</v>
      </c>
      <c r="M13" s="32">
        <v>1090827.38</v>
      </c>
      <c r="N13" s="32">
        <v>61206</v>
      </c>
      <c r="O13" s="52">
        <f t="shared" si="2"/>
        <v>315998.6616454229</v>
      </c>
      <c r="P13" s="54">
        <v>41621</v>
      </c>
      <c r="Q13" s="38" t="s">
        <v>2</v>
      </c>
      <c r="R13" s="15"/>
    </row>
    <row r="14" spans="1:17" ht="27" customHeight="1">
      <c r="A14" s="43"/>
      <c r="B14" s="49"/>
      <c r="C14" s="12" t="s">
        <v>69</v>
      </c>
      <c r="D14" s="13">
        <f>SUM(D4:D13)</f>
        <v>2243493.63</v>
      </c>
      <c r="E14" s="53">
        <f>SUM(E4:E13)</f>
        <v>649911.2485515643</v>
      </c>
      <c r="F14" s="13">
        <v>1592785.42</v>
      </c>
      <c r="G14" s="14">
        <f t="shared" si="4"/>
        <v>0.4085347604450071</v>
      </c>
      <c r="H14" s="53">
        <f>SUM(H4:H13)</f>
        <v>130965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10</v>
      </c>
      <c r="C16" s="4" t="s">
        <v>33</v>
      </c>
      <c r="D16" s="32">
        <v>9556</v>
      </c>
      <c r="E16" s="52">
        <f aca="true" t="shared" si="5" ref="E16:E25">D16/3.452</f>
        <v>2768.250289687138</v>
      </c>
      <c r="F16" s="52">
        <v>29896</v>
      </c>
      <c r="G16" s="17">
        <f>(D16-F16)/F16</f>
        <v>-0.6803585763981803</v>
      </c>
      <c r="H16" s="32">
        <v>621</v>
      </c>
      <c r="I16" s="31">
        <v>35</v>
      </c>
      <c r="J16" s="29">
        <f aca="true" t="shared" si="6" ref="J16:J25">H16/I16</f>
        <v>17.742857142857144</v>
      </c>
      <c r="K16" s="31">
        <v>4</v>
      </c>
      <c r="L16" s="52">
        <v>2</v>
      </c>
      <c r="M16" s="32">
        <v>39452</v>
      </c>
      <c r="N16" s="32">
        <v>2444</v>
      </c>
      <c r="O16" s="52">
        <f aca="true" t="shared" si="7" ref="O16:O25">M16/3.452</f>
        <v>11428.736964078795</v>
      </c>
      <c r="P16" s="60">
        <v>41642</v>
      </c>
      <c r="Q16" s="38" t="s">
        <v>34</v>
      </c>
      <c r="R16" s="15"/>
    </row>
    <row r="17" spans="1:18" ht="25.5" customHeight="1">
      <c r="A17" s="43">
        <f aca="true" t="shared" si="8" ref="A17:A25">A16+1</f>
        <v>12</v>
      </c>
      <c r="B17" s="49">
        <v>11</v>
      </c>
      <c r="C17" s="4" t="s">
        <v>6</v>
      </c>
      <c r="D17" s="32">
        <v>8435</v>
      </c>
      <c r="E17" s="52">
        <f t="shared" si="5"/>
        <v>2443.51100811124</v>
      </c>
      <c r="F17" s="52">
        <v>21670</v>
      </c>
      <c r="G17" s="17">
        <f>(D17-F17)/F17</f>
        <v>-0.610752191970466</v>
      </c>
      <c r="H17" s="32">
        <v>691</v>
      </c>
      <c r="I17" s="31">
        <v>30</v>
      </c>
      <c r="J17" s="29">
        <f t="shared" si="6"/>
        <v>23.033333333333335</v>
      </c>
      <c r="K17" s="31">
        <v>8</v>
      </c>
      <c r="L17" s="52">
        <v>5</v>
      </c>
      <c r="M17" s="32">
        <v>398127</v>
      </c>
      <c r="N17" s="32">
        <v>30752</v>
      </c>
      <c r="O17" s="52">
        <f t="shared" si="7"/>
        <v>115332.27114716107</v>
      </c>
      <c r="P17" s="54">
        <v>41621</v>
      </c>
      <c r="Q17" s="38" t="s">
        <v>70</v>
      </c>
      <c r="R17" s="15"/>
    </row>
    <row r="18" spans="1:18" ht="25.5" customHeight="1">
      <c r="A18" s="43">
        <f t="shared" si="8"/>
        <v>13</v>
      </c>
      <c r="B18" s="49">
        <v>17</v>
      </c>
      <c r="C18" s="4" t="s">
        <v>59</v>
      </c>
      <c r="D18" s="32">
        <v>5667.5</v>
      </c>
      <c r="E18" s="52">
        <f t="shared" si="5"/>
        <v>1641.8018539976824</v>
      </c>
      <c r="F18" s="52">
        <v>6181</v>
      </c>
      <c r="G18" s="17">
        <f>(D18-F18)/F18</f>
        <v>-0.08307717197864423</v>
      </c>
      <c r="H18" s="32">
        <v>416</v>
      </c>
      <c r="I18" s="31">
        <v>14</v>
      </c>
      <c r="J18" s="29">
        <f t="shared" si="6"/>
        <v>29.714285714285715</v>
      </c>
      <c r="K18" s="31">
        <v>2</v>
      </c>
      <c r="L18" s="52">
        <v>15</v>
      </c>
      <c r="M18" s="32">
        <v>184952</v>
      </c>
      <c r="N18" s="58">
        <v>12742</v>
      </c>
      <c r="O18" s="52">
        <f t="shared" si="7"/>
        <v>53578.21552723059</v>
      </c>
      <c r="P18" s="54">
        <v>41551</v>
      </c>
      <c r="Q18" s="38" t="s">
        <v>60</v>
      </c>
      <c r="R18" s="15"/>
    </row>
    <row r="19" spans="1:18" ht="25.5" customHeight="1">
      <c r="A19" s="43">
        <f t="shared" si="8"/>
        <v>14</v>
      </c>
      <c r="B19" s="49">
        <v>9</v>
      </c>
      <c r="C19" s="4" t="s">
        <v>27</v>
      </c>
      <c r="D19" s="32">
        <v>5621</v>
      </c>
      <c r="E19" s="52">
        <f t="shared" si="5"/>
        <v>1628.3314020857474</v>
      </c>
      <c r="F19" s="52">
        <v>32978.5</v>
      </c>
      <c r="G19" s="17">
        <f>(D19-F19)/F19</f>
        <v>-0.8295556195703261</v>
      </c>
      <c r="H19" s="32">
        <v>354</v>
      </c>
      <c r="I19" s="31">
        <v>22</v>
      </c>
      <c r="J19" s="29">
        <f t="shared" si="6"/>
        <v>16.09090909090909</v>
      </c>
      <c r="K19" s="31">
        <v>4</v>
      </c>
      <c r="L19" s="52">
        <v>7</v>
      </c>
      <c r="M19" s="32">
        <v>1626731.44</v>
      </c>
      <c r="N19" s="32">
        <v>112201</v>
      </c>
      <c r="O19" s="52">
        <f t="shared" si="7"/>
        <v>471243.17497103126</v>
      </c>
      <c r="P19" s="54">
        <v>41607</v>
      </c>
      <c r="Q19" s="38" t="s">
        <v>28</v>
      </c>
      <c r="R19" s="15"/>
    </row>
    <row r="20" spans="1:18" ht="25.5" customHeight="1">
      <c r="A20" s="43">
        <f t="shared" si="8"/>
        <v>15</v>
      </c>
      <c r="B20" s="49" t="s">
        <v>3</v>
      </c>
      <c r="C20" s="4" t="s">
        <v>23</v>
      </c>
      <c r="D20" s="32">
        <v>4422</v>
      </c>
      <c r="E20" s="52">
        <f t="shared" si="5"/>
        <v>1280.9965237543454</v>
      </c>
      <c r="F20" s="59" t="s">
        <v>71</v>
      </c>
      <c r="G20" s="17" t="s">
        <v>71</v>
      </c>
      <c r="H20" s="32">
        <v>287</v>
      </c>
      <c r="I20" s="31">
        <v>5</v>
      </c>
      <c r="J20" s="29">
        <f t="shared" si="6"/>
        <v>57.4</v>
      </c>
      <c r="K20" s="31">
        <v>5</v>
      </c>
      <c r="L20" s="52" t="s">
        <v>22</v>
      </c>
      <c r="M20" s="32">
        <v>4422</v>
      </c>
      <c r="N20" s="32">
        <v>287</v>
      </c>
      <c r="O20" s="52">
        <f t="shared" si="7"/>
        <v>1280.9965237543454</v>
      </c>
      <c r="P20" s="60" t="s">
        <v>76</v>
      </c>
      <c r="Q20" s="38" t="s">
        <v>21</v>
      </c>
      <c r="R20" s="15"/>
    </row>
    <row r="21" spans="1:18" ht="25.5" customHeight="1">
      <c r="A21" s="43">
        <f t="shared" si="8"/>
        <v>16</v>
      </c>
      <c r="B21" s="49">
        <v>16</v>
      </c>
      <c r="C21" s="4" t="s">
        <v>49</v>
      </c>
      <c r="D21" s="32">
        <v>3691</v>
      </c>
      <c r="E21" s="52">
        <f t="shared" si="5"/>
        <v>1069.2352259559675</v>
      </c>
      <c r="F21" s="52">
        <v>6706.5</v>
      </c>
      <c r="G21" s="17">
        <f>(D21-F21)/F21</f>
        <v>-0.44963841049727876</v>
      </c>
      <c r="H21" s="32">
        <v>196</v>
      </c>
      <c r="I21" s="31">
        <v>7</v>
      </c>
      <c r="J21" s="29">
        <f t="shared" si="6"/>
        <v>28</v>
      </c>
      <c r="K21" s="31">
        <v>1</v>
      </c>
      <c r="L21" s="52">
        <v>15</v>
      </c>
      <c r="M21" s="31">
        <v>854858.4</v>
      </c>
      <c r="N21" s="31">
        <v>49373</v>
      </c>
      <c r="O21" s="52">
        <f t="shared" si="7"/>
        <v>247641.48319814602</v>
      </c>
      <c r="P21" s="54">
        <v>41551</v>
      </c>
      <c r="Q21" s="38" t="s">
        <v>64</v>
      </c>
      <c r="R21" s="15"/>
    </row>
    <row r="22" spans="1:18" ht="25.5" customHeight="1">
      <c r="A22" s="43">
        <f t="shared" si="8"/>
        <v>17</v>
      </c>
      <c r="B22" s="49" t="s">
        <v>71</v>
      </c>
      <c r="C22" s="4" t="s">
        <v>44</v>
      </c>
      <c r="D22" s="32">
        <v>1382</v>
      </c>
      <c r="E22" s="52">
        <f>D22/3.452</f>
        <v>400.3476245654693</v>
      </c>
      <c r="F22" s="59" t="s">
        <v>71</v>
      </c>
      <c r="G22" s="17" t="s">
        <v>71</v>
      </c>
      <c r="H22" s="32">
        <v>260</v>
      </c>
      <c r="I22" s="31">
        <v>7</v>
      </c>
      <c r="J22" s="29">
        <f t="shared" si="6"/>
        <v>37.142857142857146</v>
      </c>
      <c r="K22" s="31">
        <v>1</v>
      </c>
      <c r="L22" s="52"/>
      <c r="M22" s="31">
        <v>574879</v>
      </c>
      <c r="N22" s="31" t="s">
        <v>73</v>
      </c>
      <c r="O22" s="52">
        <f t="shared" si="7"/>
        <v>166535.05214368482</v>
      </c>
      <c r="P22" s="60">
        <v>41544</v>
      </c>
      <c r="Q22" s="38" t="s">
        <v>45</v>
      </c>
      <c r="R22" s="15"/>
    </row>
    <row r="23" spans="1:18" ht="25.5" customHeight="1">
      <c r="A23" s="43">
        <f t="shared" si="8"/>
        <v>18</v>
      </c>
      <c r="B23" s="49">
        <v>15</v>
      </c>
      <c r="C23" s="4" t="s">
        <v>29</v>
      </c>
      <c r="D23" s="32">
        <v>1147</v>
      </c>
      <c r="E23" s="52">
        <f t="shared" si="5"/>
        <v>332.27114716106604</v>
      </c>
      <c r="F23" s="52">
        <v>7322</v>
      </c>
      <c r="G23" s="17">
        <f>(D23-F23)/F23</f>
        <v>-0.8433488118000546</v>
      </c>
      <c r="H23" s="32">
        <v>84</v>
      </c>
      <c r="I23" s="31">
        <v>7</v>
      </c>
      <c r="J23" s="29">
        <f t="shared" si="6"/>
        <v>12</v>
      </c>
      <c r="K23" s="31">
        <v>1</v>
      </c>
      <c r="L23" s="52">
        <v>6</v>
      </c>
      <c r="M23" s="32">
        <v>93861</v>
      </c>
      <c r="N23" s="32">
        <v>6043</v>
      </c>
      <c r="O23" s="52">
        <f t="shared" si="7"/>
        <v>27190.32444959444</v>
      </c>
      <c r="P23" s="54">
        <v>41614</v>
      </c>
      <c r="Q23" s="38" t="s">
        <v>26</v>
      </c>
      <c r="R23" s="15"/>
    </row>
    <row r="24" spans="1:18" ht="25.5" customHeight="1">
      <c r="A24" s="43">
        <f t="shared" si="8"/>
        <v>19</v>
      </c>
      <c r="B24" s="49">
        <v>20</v>
      </c>
      <c r="C24" s="4" t="s">
        <v>7</v>
      </c>
      <c r="D24" s="32">
        <v>1077</v>
      </c>
      <c r="E24" s="52">
        <f t="shared" si="5"/>
        <v>311.9930475086906</v>
      </c>
      <c r="F24" s="52">
        <v>3616</v>
      </c>
      <c r="G24" s="17">
        <f>(D24-F24)/F24</f>
        <v>-0.7021570796460177</v>
      </c>
      <c r="H24" s="32">
        <v>93</v>
      </c>
      <c r="I24" s="31">
        <v>6</v>
      </c>
      <c r="J24" s="29">
        <f t="shared" si="6"/>
        <v>15.5</v>
      </c>
      <c r="K24" s="31">
        <v>1</v>
      </c>
      <c r="L24" s="52">
        <v>4</v>
      </c>
      <c r="M24" s="32">
        <v>12086</v>
      </c>
      <c r="N24" s="32">
        <v>1192</v>
      </c>
      <c r="O24" s="52">
        <f t="shared" si="7"/>
        <v>3501.1587485515643</v>
      </c>
      <c r="P24" s="57">
        <v>41628</v>
      </c>
      <c r="Q24" s="38" t="s">
        <v>8</v>
      </c>
      <c r="R24" s="15"/>
    </row>
    <row r="25" spans="1:18" ht="25.5" customHeight="1">
      <c r="A25" s="43">
        <f t="shared" si="8"/>
        <v>20</v>
      </c>
      <c r="B25" s="49">
        <v>14</v>
      </c>
      <c r="C25" s="4" t="s">
        <v>14</v>
      </c>
      <c r="D25" s="32">
        <v>629</v>
      </c>
      <c r="E25" s="52">
        <f t="shared" si="5"/>
        <v>182.21320973348784</v>
      </c>
      <c r="F25" s="52">
        <v>8994</v>
      </c>
      <c r="G25" s="17">
        <f>(D25-F25)/F25</f>
        <v>-0.9300644874360685</v>
      </c>
      <c r="H25" s="32">
        <v>42</v>
      </c>
      <c r="I25" s="31">
        <v>5</v>
      </c>
      <c r="J25" s="29">
        <f t="shared" si="6"/>
        <v>8.4</v>
      </c>
      <c r="K25" s="31">
        <v>2</v>
      </c>
      <c r="L25" s="52">
        <v>4</v>
      </c>
      <c r="M25" s="32">
        <v>116120.9</v>
      </c>
      <c r="N25" s="32">
        <v>7256</v>
      </c>
      <c r="O25" s="52">
        <f t="shared" si="7"/>
        <v>33638.73117033604</v>
      </c>
      <c r="P25" s="57">
        <v>41628</v>
      </c>
      <c r="Q25" s="38" t="s">
        <v>51</v>
      </c>
      <c r="R25" s="15"/>
    </row>
    <row r="26" spans="1:17" ht="27" customHeight="1">
      <c r="A26" s="43"/>
      <c r="B26" s="49"/>
      <c r="C26" s="12" t="s">
        <v>55</v>
      </c>
      <c r="D26" s="53">
        <f>SUM(D16:D25)+D14</f>
        <v>2285121.13</v>
      </c>
      <c r="E26" s="53">
        <f>SUM(E16:E25)+E14</f>
        <v>661970.1998841251</v>
      </c>
      <c r="F26" s="13">
        <v>1677648.42</v>
      </c>
      <c r="G26" s="14">
        <f>(D26-F26)/F26</f>
        <v>0.3620977451282671</v>
      </c>
      <c r="H26" s="53">
        <f>SUM(H16:H25)+H14</f>
        <v>134009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28</v>
      </c>
      <c r="C28" s="4" t="s">
        <v>39</v>
      </c>
      <c r="D28" s="32">
        <v>574.14</v>
      </c>
      <c r="E28" s="52">
        <f aca="true" t="shared" si="9" ref="E28:E35">D28/3.452</f>
        <v>166.32097334878333</v>
      </c>
      <c r="F28" s="52">
        <v>336</v>
      </c>
      <c r="G28" s="17">
        <f>(D28-F28)/F28</f>
        <v>0.70875</v>
      </c>
      <c r="H28" s="32">
        <v>68</v>
      </c>
      <c r="I28" s="31">
        <v>2</v>
      </c>
      <c r="J28" s="29">
        <f aca="true" t="shared" si="10" ref="J28:J35">H28/I28</f>
        <v>34</v>
      </c>
      <c r="K28" s="31">
        <v>1</v>
      </c>
      <c r="L28" s="52"/>
      <c r="M28" s="31">
        <v>358998.28</v>
      </c>
      <c r="N28" s="31">
        <v>29222</v>
      </c>
      <c r="O28" s="52">
        <f aca="true" t="shared" si="11" ref="O28:O35">M28/3.452</f>
        <v>103997.18424101971</v>
      </c>
      <c r="P28" s="60">
        <v>41515</v>
      </c>
      <c r="Q28" s="38" t="s">
        <v>50</v>
      </c>
      <c r="R28" s="15"/>
    </row>
    <row r="29" spans="1:18" ht="25.5" customHeight="1">
      <c r="A29" s="43">
        <v>22</v>
      </c>
      <c r="B29" s="49" t="s">
        <v>71</v>
      </c>
      <c r="C29" s="4" t="s">
        <v>40</v>
      </c>
      <c r="D29" s="32">
        <v>428</v>
      </c>
      <c r="E29" s="59">
        <f>D29/3.452</f>
        <v>123.98609501738123</v>
      </c>
      <c r="F29" s="59" t="s">
        <v>71</v>
      </c>
      <c r="G29" s="17" t="s">
        <v>71</v>
      </c>
      <c r="H29" s="32">
        <v>39</v>
      </c>
      <c r="I29" s="31">
        <v>7</v>
      </c>
      <c r="J29" s="29">
        <f t="shared" si="10"/>
        <v>5.571428571428571</v>
      </c>
      <c r="K29" s="31">
        <v>1</v>
      </c>
      <c r="L29" s="59">
        <v>16</v>
      </c>
      <c r="M29" s="31">
        <v>120386</v>
      </c>
      <c r="N29" s="31">
        <v>9006</v>
      </c>
      <c r="O29" s="59">
        <f>M29/3.452</f>
        <v>34874.27578215527</v>
      </c>
      <c r="P29" s="60">
        <v>41544</v>
      </c>
      <c r="Q29" s="38" t="s">
        <v>41</v>
      </c>
      <c r="R29" s="15"/>
    </row>
    <row r="30" spans="1:18" ht="25.5" customHeight="1">
      <c r="A30" s="43">
        <v>23</v>
      </c>
      <c r="B30" s="49">
        <v>23</v>
      </c>
      <c r="C30" s="4" t="s">
        <v>47</v>
      </c>
      <c r="D30" s="32">
        <v>271</v>
      </c>
      <c r="E30" s="52">
        <f t="shared" si="9"/>
        <v>78.50521436848204</v>
      </c>
      <c r="F30" s="52">
        <v>777</v>
      </c>
      <c r="G30" s="17" t="s">
        <v>71</v>
      </c>
      <c r="H30" s="32">
        <v>19</v>
      </c>
      <c r="I30" s="31">
        <v>3</v>
      </c>
      <c r="J30" s="29">
        <f t="shared" si="10"/>
        <v>6.333333333333333</v>
      </c>
      <c r="K30" s="31">
        <v>1</v>
      </c>
      <c r="L30" s="52">
        <v>7</v>
      </c>
      <c r="M30" s="32">
        <v>5813</v>
      </c>
      <c r="N30" s="32">
        <v>816</v>
      </c>
      <c r="O30" s="52">
        <f t="shared" si="11"/>
        <v>1683.9513325608343</v>
      </c>
      <c r="P30" s="60">
        <v>41242</v>
      </c>
      <c r="Q30" s="38" t="s">
        <v>48</v>
      </c>
      <c r="R30" s="15"/>
    </row>
    <row r="31" spans="1:18" ht="25.5" customHeight="1">
      <c r="A31" s="43">
        <f>A30+1</f>
        <v>24</v>
      </c>
      <c r="B31" s="49">
        <v>32</v>
      </c>
      <c r="C31" s="4" t="s">
        <v>46</v>
      </c>
      <c r="D31" s="32">
        <v>222</v>
      </c>
      <c r="E31" s="52">
        <f t="shared" si="9"/>
        <v>64.31054461181924</v>
      </c>
      <c r="F31" s="52">
        <v>98</v>
      </c>
      <c r="G31" s="17">
        <f>(D31-F31)/F31</f>
        <v>1.2653061224489797</v>
      </c>
      <c r="H31" s="32">
        <v>27</v>
      </c>
      <c r="I31" s="31">
        <v>3</v>
      </c>
      <c r="J31" s="29">
        <f t="shared" si="10"/>
        <v>9</v>
      </c>
      <c r="K31" s="31">
        <v>1</v>
      </c>
      <c r="L31" s="52"/>
      <c r="M31" s="32">
        <v>54043.5</v>
      </c>
      <c r="N31" s="32">
        <v>3871</v>
      </c>
      <c r="O31" s="52">
        <f t="shared" si="11"/>
        <v>15655.706836616455</v>
      </c>
      <c r="P31" s="60">
        <v>41467</v>
      </c>
      <c r="Q31" s="55" t="s">
        <v>72</v>
      </c>
      <c r="R31" s="15"/>
    </row>
    <row r="32" spans="1:18" ht="25.5" customHeight="1">
      <c r="A32" s="43">
        <f>A31+1</f>
        <v>25</v>
      </c>
      <c r="B32" s="49" t="s">
        <v>71</v>
      </c>
      <c r="C32" s="4" t="s">
        <v>77</v>
      </c>
      <c r="D32" s="32">
        <v>198</v>
      </c>
      <c r="E32" s="52">
        <f t="shared" si="9"/>
        <v>57.358053302433376</v>
      </c>
      <c r="F32" s="52" t="s">
        <v>71</v>
      </c>
      <c r="G32" s="17" t="s">
        <v>71</v>
      </c>
      <c r="H32" s="32">
        <v>24</v>
      </c>
      <c r="I32" s="31">
        <v>3</v>
      </c>
      <c r="J32" s="29">
        <f t="shared" si="10"/>
        <v>8</v>
      </c>
      <c r="K32" s="31">
        <v>1</v>
      </c>
      <c r="L32" s="52">
        <v>8</v>
      </c>
      <c r="M32" s="32">
        <v>472318.89999999997</v>
      </c>
      <c r="N32" s="32">
        <v>31623</v>
      </c>
      <c r="O32" s="52">
        <f t="shared" si="11"/>
        <v>136824.7103128621</v>
      </c>
      <c r="P32" s="60">
        <v>41600</v>
      </c>
      <c r="Q32" s="38" t="s">
        <v>78</v>
      </c>
      <c r="R32" s="15"/>
    </row>
    <row r="33" spans="1:18" ht="25.5" customHeight="1">
      <c r="A33" s="43">
        <f>A32+1</f>
        <v>26</v>
      </c>
      <c r="B33" s="49">
        <v>21</v>
      </c>
      <c r="C33" s="4" t="s">
        <v>36</v>
      </c>
      <c r="D33" s="32">
        <v>193</v>
      </c>
      <c r="E33" s="52">
        <f t="shared" si="9"/>
        <v>55.90961761297798</v>
      </c>
      <c r="F33" s="52">
        <v>2481</v>
      </c>
      <c r="G33" s="17">
        <f>(D33-F33)/F33</f>
        <v>-0.9222087867795243</v>
      </c>
      <c r="H33" s="32">
        <v>37</v>
      </c>
      <c r="I33" s="31">
        <v>1</v>
      </c>
      <c r="J33" s="29">
        <f t="shared" si="10"/>
        <v>37</v>
      </c>
      <c r="K33" s="31">
        <v>1</v>
      </c>
      <c r="L33" s="52">
        <v>6</v>
      </c>
      <c r="M33" s="31">
        <v>12578</v>
      </c>
      <c r="N33" s="31">
        <v>978</v>
      </c>
      <c r="O33" s="52">
        <f t="shared" si="11"/>
        <v>3643.6848203939744</v>
      </c>
      <c r="P33" s="60">
        <v>41621</v>
      </c>
      <c r="Q33" s="38" t="s">
        <v>37</v>
      </c>
      <c r="R33" s="15"/>
    </row>
    <row r="34" spans="1:18" ht="25.5" customHeight="1">
      <c r="A34" s="43">
        <f>A33+1</f>
        <v>27</v>
      </c>
      <c r="B34" s="49" t="s">
        <v>71</v>
      </c>
      <c r="C34" s="4" t="s">
        <v>42</v>
      </c>
      <c r="D34" s="32">
        <v>136</v>
      </c>
      <c r="E34" s="59">
        <f>D34/3.452</f>
        <v>39.39745075318656</v>
      </c>
      <c r="F34" s="59" t="s">
        <v>71</v>
      </c>
      <c r="G34" s="17" t="s">
        <v>71</v>
      </c>
      <c r="H34" s="32">
        <v>13</v>
      </c>
      <c r="I34" s="31">
        <v>7</v>
      </c>
      <c r="J34" s="29">
        <f t="shared" si="10"/>
        <v>1.8571428571428572</v>
      </c>
      <c r="K34" s="31">
        <v>1</v>
      </c>
      <c r="L34" s="59">
        <v>12</v>
      </c>
      <c r="M34" s="31">
        <v>604885.9</v>
      </c>
      <c r="N34" s="31">
        <v>42132</v>
      </c>
      <c r="O34" s="59">
        <f t="shared" si="11"/>
        <v>175227.6651216686</v>
      </c>
      <c r="P34" s="60">
        <v>41572</v>
      </c>
      <c r="Q34" s="38" t="s">
        <v>43</v>
      </c>
      <c r="R34" s="15"/>
    </row>
    <row r="35" spans="1:18" ht="25.5" customHeight="1">
      <c r="A35" s="43">
        <f>A34+1</f>
        <v>28</v>
      </c>
      <c r="B35" s="49">
        <v>22</v>
      </c>
      <c r="C35" s="4" t="s">
        <v>58</v>
      </c>
      <c r="D35" s="32">
        <v>131</v>
      </c>
      <c r="E35" s="52">
        <f t="shared" si="9"/>
        <v>37.949015063731174</v>
      </c>
      <c r="F35" s="52">
        <v>1800</v>
      </c>
      <c r="G35" s="17">
        <f>(D35-F35)/F35</f>
        <v>-0.9272222222222222</v>
      </c>
      <c r="H35" s="32">
        <v>9</v>
      </c>
      <c r="I35" s="31">
        <v>3</v>
      </c>
      <c r="J35" s="29">
        <f t="shared" si="10"/>
        <v>3</v>
      </c>
      <c r="K35" s="31">
        <v>1</v>
      </c>
      <c r="L35" s="52">
        <v>6</v>
      </c>
      <c r="M35" s="32">
        <v>15377</v>
      </c>
      <c r="N35" s="32">
        <v>1347</v>
      </c>
      <c r="O35" s="52">
        <f t="shared" si="11"/>
        <v>4454.519119351101</v>
      </c>
      <c r="P35" s="54">
        <v>41614</v>
      </c>
      <c r="Q35" s="38" t="s">
        <v>60</v>
      </c>
      <c r="R35" s="15"/>
    </row>
    <row r="36" spans="1:17" ht="27" customHeight="1">
      <c r="A36" s="43"/>
      <c r="B36" s="49"/>
      <c r="C36" s="12" t="s">
        <v>56</v>
      </c>
      <c r="D36" s="13">
        <f>SUM(D28:D35)+D26</f>
        <v>2287274.27</v>
      </c>
      <c r="E36" s="53">
        <f>SUM(E28:E35)+E26</f>
        <v>662593.936848204</v>
      </c>
      <c r="F36" s="13">
        <v>1685035.42</v>
      </c>
      <c r="G36" s="14">
        <f>(D36-F36)/F36</f>
        <v>0.3574042675019853</v>
      </c>
      <c r="H36" s="53">
        <f>SUM(H28:H35)+H26</f>
        <v>134245</v>
      </c>
      <c r="I36" s="13"/>
      <c r="J36" s="33"/>
      <c r="K36" s="35"/>
      <c r="L36" s="33"/>
      <c r="M36" s="36"/>
      <c r="N36" s="36"/>
      <c r="O36" s="52"/>
      <c r="P36" s="37"/>
      <c r="Q36" s="46"/>
    </row>
    <row r="37" spans="1:17" ht="12" customHeight="1">
      <c r="A37" s="47"/>
      <c r="B37" s="51"/>
      <c r="C37" s="9"/>
      <c r="D37" s="10"/>
      <c r="E37" s="10"/>
      <c r="F37" s="10"/>
      <c r="G37" s="22"/>
      <c r="H37" s="21"/>
      <c r="I37" s="23"/>
      <c r="J37" s="23"/>
      <c r="K37" s="34"/>
      <c r="L37" s="23"/>
      <c r="M37" s="24"/>
      <c r="N37" s="24"/>
      <c r="O37" s="24"/>
      <c r="P37" s="11"/>
      <c r="Q37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2014-01-20T09:41:54Z</dcterms:modified>
  <cp:category/>
  <cp:version/>
  <cp:contentType/>
  <cp:contentStatus/>
</cp:coreProperties>
</file>