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20" windowWidth="25500" windowHeight="7120" tabRatio="601" activeTab="0"/>
  </bookViews>
  <sheets>
    <sheet name="Vasario 7 - 13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<sst xmlns="http://schemas.openxmlformats.org/spreadsheetml/2006/main" count="98" uniqueCount="79">
  <si>
    <t>Prior Entertainment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</si>
  <si>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</si>
  <si>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</si>
  <si>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</si>
  <si>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</si>
  <si>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</si>
  <si>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</si>
  <si>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</si>
  <si>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VISO (top10):</t>
  </si>
  <si>
    <t>Garsų pasaulio įrašai</t>
  </si>
  <si>
    <t>-</t>
  </si>
  <si>
    <t>ACME Film</t>
  </si>
  <si>
    <t>Meilė Niujorke 3: žmonos atostogose
(Liubov v bolshom gorodie 3)</t>
  </si>
  <si>
    <t>ACME Film</t>
  </si>
  <si>
    <t>N</t>
  </si>
  <si>
    <t>Šeimos albumas: rugpjūtis
(August: Osage County)</t>
  </si>
  <si>
    <t>ACME Film /
Sony</t>
  </si>
  <si>
    <t>Kaip pavogti žmoną
(How to Steal a Wife)</t>
  </si>
  <si>
    <t>Pasivaikščiojimas su dinozaurais
(Walking with Dinosaurs)</t>
  </si>
  <si>
    <t>Forum Cinemas /
WDSMPI</t>
  </si>
  <si>
    <t>Meilei nereikia žodžių
(Enough Said)</t>
  </si>
  <si>
    <t>Išankstiniai seansai</t>
  </si>
  <si>
    <t>Valentinas už 2rų
(Valentinas Behind the Doors)</t>
  </si>
  <si>
    <t>Robotas policininkas
(Robocop)</t>
  </si>
  <si>
    <t>-</t>
  </si>
  <si>
    <t>-</t>
  </si>
  <si>
    <t>-</t>
  </si>
  <si>
    <t>N</t>
  </si>
  <si>
    <t>12 vergovės metų
(12 Years a Slave)</t>
  </si>
  <si>
    <t>ACME Film /
Sony</t>
  </si>
  <si>
    <t>Lego filmas
(Lego Movie)</t>
  </si>
  <si>
    <t>ACME Film /
Warner Bros.</t>
  </si>
  <si>
    <t>Meilė trunka trejus metus
(Love Lasts Three Years)</t>
  </si>
  <si>
    <t>Į Romą su meile
(To Rome With Love)</t>
  </si>
  <si>
    <t>Žiemos pasaka
(Winter's Tale)</t>
  </si>
  <si>
    <t>Čempionai
(Чемпионы / Champions)</t>
  </si>
  <si>
    <t>Top Film</t>
  </si>
  <si>
    <t>Ekskursantė
(The Excursionist)</t>
  </si>
  <si>
    <t>Cinemark</t>
  </si>
  <si>
    <t>ACME Film</t>
  </si>
  <si>
    <t>Kalakutai: atgal į ateitį
(Free Birds)</t>
  </si>
  <si>
    <t>Aš tuoj grįšiu
(On My Way / Elle S’En Va)</t>
  </si>
  <si>
    <t>A-One Films</t>
  </si>
  <si>
    <t>47 roninai
(47 Ronin)</t>
  </si>
  <si>
    <t>Forum Cinemas /
Universal</t>
  </si>
  <si>
    <t>Ledo šalis
(Frozen)</t>
  </si>
  <si>
    <t>Forum Cinemas /
WDSMPI</t>
  </si>
  <si>
    <t>Narsusis riteris Justinas
(Justin and the Knights of Valour)</t>
  </si>
  <si>
    <t>Garsų pasaulio įrašai</t>
  </si>
  <si>
    <t>-</t>
  </si>
  <si>
    <t>Meedfilms</t>
  </si>
  <si>
    <t>Santa</t>
  </si>
  <si>
    <t>Džekas Rajanas: šešėlių užverbuotas
(Jack Ryan: Shadow Recruit)</t>
  </si>
  <si>
    <t>Forum Cinemas /
Paramount</t>
  </si>
  <si>
    <t>Išgelbėti poną Benksą
(Saving Mr. Banks)</t>
  </si>
  <si>
    <t>Magiškas Paryžius 3
(Magic Paris 3)</t>
  </si>
  <si>
    <t>A-One Films</t>
  </si>
  <si>
    <t>Vasario 7 - 13 d. Lietuvos kino teatruose rodytų filmų top-30</t>
  </si>
  <si>
    <t>Sausio 31 -
 vasario 6 d. 
pajamos
(Lt)</t>
  </si>
  <si>
    <t>Vasario
7 - 13 d. 
pajamos
(Lt)</t>
  </si>
  <si>
    <t>Vasario
7 - 13 d. 
pajamos
(Eur)</t>
  </si>
  <si>
    <t>Vasario
7 - 13 d. 
žiūrovų
sk.</t>
  </si>
  <si>
    <t>ACME Film /
Sony</t>
  </si>
  <si>
    <t>Amerikietiška afera
(American Hustle)</t>
  </si>
  <si>
    <t>Theatrical Film Distribution /
20th Century Fox</t>
  </si>
  <si>
    <t>Theatrical Film Distribution /
20th Century Fox</t>
  </si>
  <si>
    <t>Kino kultas</t>
  </si>
  <si>
    <t>Redirected / Už Lietuvą!
(Redirected)</t>
  </si>
  <si>
    <t>Jauna ir graži
(Young &amp; Beautiful)</t>
  </si>
  <si>
    <t>Incognito Films</t>
  </si>
  <si>
    <t>Aš Frankenšteinas
(I Frankenstein)</t>
  </si>
  <si>
    <t>ACME Film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</si>
  <si>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</si>
  <si>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</si>
  <si>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</si>
  <si>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</si>
  <si>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</si>
  <si>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</si>
  <si>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Didis grožis
(La Grande belezza / The Great Beauty)</t>
  </si>
</sst>
</file>

<file path=xl/styles.xml><?xml version="1.0" encoding="utf-8"?>
<styleSheet xmlns="http://schemas.openxmlformats.org/spreadsheetml/2006/main">
  <numFmts count="55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1.31-02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usio 31 - vasario 6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0.28125" style="3" bestFit="1" customWidth="1"/>
    <col min="4" max="4" width="12.140625" style="3" customWidth="1"/>
    <col min="5" max="5" width="12.421875" style="3" customWidth="1"/>
    <col min="6" max="6" width="13.28125" style="3" bestFit="1" customWidth="1"/>
    <col min="7" max="7" width="10.8515625" style="3" customWidth="1"/>
    <col min="8" max="8" width="11.281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57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5</v>
      </c>
      <c r="D3" s="41" t="s">
        <v>59</v>
      </c>
      <c r="E3" s="41" t="s">
        <v>60</v>
      </c>
      <c r="F3" s="41" t="s">
        <v>58</v>
      </c>
      <c r="G3" s="41" t="s">
        <v>6</v>
      </c>
      <c r="H3" s="41" t="s">
        <v>61</v>
      </c>
      <c r="I3" s="41" t="s">
        <v>2</v>
      </c>
      <c r="J3" s="41" t="s">
        <v>77</v>
      </c>
      <c r="K3" s="41" t="s">
        <v>3</v>
      </c>
      <c r="L3" s="41" t="s">
        <v>7</v>
      </c>
      <c r="M3" s="41" t="s">
        <v>72</v>
      </c>
      <c r="N3" s="41" t="s">
        <v>73</v>
      </c>
      <c r="O3" s="41" t="s">
        <v>4</v>
      </c>
      <c r="P3" s="41" t="s">
        <v>74</v>
      </c>
      <c r="Q3" s="42" t="s">
        <v>1</v>
      </c>
    </row>
    <row r="4" spans="1:18" ht="25.5" customHeight="1">
      <c r="A4" s="43">
        <v>1</v>
      </c>
      <c r="B4" s="49" t="s">
        <v>27</v>
      </c>
      <c r="C4" s="4" t="s">
        <v>22</v>
      </c>
      <c r="D4" s="32">
        <v>517480.48</v>
      </c>
      <c r="E4" s="57">
        <f aca="true" t="shared" si="0" ref="E4:E13">D4/3.452</f>
        <v>149907.43916570104</v>
      </c>
      <c r="F4" s="57" t="s">
        <v>10</v>
      </c>
      <c r="G4" s="17" t="s">
        <v>24</v>
      </c>
      <c r="H4" s="32">
        <v>32774</v>
      </c>
      <c r="I4" s="31">
        <v>382</v>
      </c>
      <c r="J4" s="29">
        <f aca="true" t="shared" si="1" ref="J4:J13">H4/I4</f>
        <v>85.79581151832461</v>
      </c>
      <c r="K4" s="31">
        <v>13</v>
      </c>
      <c r="L4" s="57">
        <v>1</v>
      </c>
      <c r="M4" s="32">
        <v>548110.98</v>
      </c>
      <c r="N4" s="32">
        <v>34696</v>
      </c>
      <c r="O4" s="57">
        <f aca="true" t="shared" si="2" ref="O4:O13">M4/3.452</f>
        <v>158780.7010428737</v>
      </c>
      <c r="P4" s="58">
        <v>41677</v>
      </c>
      <c r="Q4" s="38" t="s">
        <v>11</v>
      </c>
      <c r="R4" s="15"/>
    </row>
    <row r="5" spans="1:18" ht="25.5" customHeight="1">
      <c r="A5" s="43">
        <f>A4+1</f>
        <v>2</v>
      </c>
      <c r="B5" s="49">
        <v>1</v>
      </c>
      <c r="C5" s="4" t="s">
        <v>67</v>
      </c>
      <c r="D5" s="32">
        <v>228228.4</v>
      </c>
      <c r="E5" s="52">
        <f t="shared" si="0"/>
        <v>66114.83198146003</v>
      </c>
      <c r="F5" s="57">
        <v>382911.86000000004</v>
      </c>
      <c r="G5" s="17">
        <f>(D5-F5)/F5</f>
        <v>-0.4039662286772732</v>
      </c>
      <c r="H5" s="32">
        <v>9590</v>
      </c>
      <c r="I5" s="31">
        <v>238</v>
      </c>
      <c r="J5" s="29">
        <f t="shared" si="1"/>
        <v>40.294117647058826</v>
      </c>
      <c r="K5" s="31">
        <v>13</v>
      </c>
      <c r="L5" s="52">
        <v>5</v>
      </c>
      <c r="M5" s="32">
        <v>4107985.1599999997</v>
      </c>
      <c r="N5" s="32">
        <v>260076</v>
      </c>
      <c r="O5" s="52">
        <f t="shared" si="2"/>
        <v>1190030.4634994206</v>
      </c>
      <c r="P5" s="58">
        <v>41649</v>
      </c>
      <c r="Q5" s="38" t="s">
        <v>66</v>
      </c>
      <c r="R5" s="15"/>
    </row>
    <row r="6" spans="1:18" ht="25.5" customHeight="1">
      <c r="A6" s="43">
        <f aca="true" t="shared" si="3" ref="A6:A13">A5+1</f>
        <v>3</v>
      </c>
      <c r="B6" s="49" t="s">
        <v>14</v>
      </c>
      <c r="C6" s="4" t="s">
        <v>30</v>
      </c>
      <c r="D6" s="32">
        <v>111474.48</v>
      </c>
      <c r="E6" s="57">
        <f t="shared" si="0"/>
        <v>32292.723059096177</v>
      </c>
      <c r="F6" s="57" t="s">
        <v>10</v>
      </c>
      <c r="G6" s="17" t="s">
        <v>24</v>
      </c>
      <c r="H6" s="32">
        <v>8458</v>
      </c>
      <c r="I6" s="31">
        <v>205</v>
      </c>
      <c r="J6" s="29">
        <f t="shared" si="1"/>
        <v>41.25853658536585</v>
      </c>
      <c r="K6" s="31">
        <v>12</v>
      </c>
      <c r="L6" s="57">
        <v>1</v>
      </c>
      <c r="M6" s="32">
        <v>111474.48</v>
      </c>
      <c r="N6" s="32">
        <v>8458</v>
      </c>
      <c r="O6" s="57">
        <f t="shared" si="2"/>
        <v>32292.723059096177</v>
      </c>
      <c r="P6" s="58">
        <v>41677</v>
      </c>
      <c r="Q6" s="38" t="s">
        <v>31</v>
      </c>
      <c r="R6" s="15"/>
    </row>
    <row r="7" spans="1:18" ht="25.5" customHeight="1">
      <c r="A7" s="43">
        <f t="shared" si="3"/>
        <v>4</v>
      </c>
      <c r="B7" s="49" t="s">
        <v>27</v>
      </c>
      <c r="C7" s="4" t="s">
        <v>23</v>
      </c>
      <c r="D7" s="32">
        <v>77184.8</v>
      </c>
      <c r="E7" s="57">
        <f t="shared" si="0"/>
        <v>22359.44380069525</v>
      </c>
      <c r="F7" s="57" t="s">
        <v>25</v>
      </c>
      <c r="G7" s="17" t="s">
        <v>26</v>
      </c>
      <c r="H7" s="32">
        <v>4846</v>
      </c>
      <c r="I7" s="31">
        <v>212</v>
      </c>
      <c r="J7" s="29">
        <f t="shared" si="1"/>
        <v>22.858490566037737</v>
      </c>
      <c r="K7" s="31">
        <v>9</v>
      </c>
      <c r="L7" s="57">
        <v>1</v>
      </c>
      <c r="M7" s="32">
        <v>77666.8</v>
      </c>
      <c r="N7" s="32">
        <v>4876</v>
      </c>
      <c r="O7" s="57">
        <f t="shared" si="2"/>
        <v>22499.07300115875</v>
      </c>
      <c r="P7" s="58">
        <v>41677</v>
      </c>
      <c r="Q7" s="38" t="s">
        <v>29</v>
      </c>
      <c r="R7" s="15"/>
    </row>
    <row r="8" spans="1:18" ht="25.5" customHeight="1">
      <c r="A8" s="43">
        <f t="shared" si="3"/>
        <v>5</v>
      </c>
      <c r="B8" s="49">
        <v>4</v>
      </c>
      <c r="C8" s="4" t="s">
        <v>52</v>
      </c>
      <c r="D8" s="32">
        <v>63525.7</v>
      </c>
      <c r="E8" s="57">
        <f t="shared" si="0"/>
        <v>18402.578215527228</v>
      </c>
      <c r="F8" s="57">
        <v>63525.7</v>
      </c>
      <c r="G8" s="17">
        <f>(D8-F8)/F8</f>
        <v>0</v>
      </c>
      <c r="H8" s="32">
        <v>4034</v>
      </c>
      <c r="I8" s="31">
        <v>152</v>
      </c>
      <c r="J8" s="29">
        <f t="shared" si="1"/>
        <v>26.539473684210527</v>
      </c>
      <c r="K8" s="31">
        <v>8</v>
      </c>
      <c r="L8" s="57">
        <v>2</v>
      </c>
      <c r="M8" s="32">
        <v>63525.7</v>
      </c>
      <c r="N8" s="32">
        <v>4034</v>
      </c>
      <c r="O8" s="57">
        <f t="shared" si="2"/>
        <v>18402.578215527228</v>
      </c>
      <c r="P8" s="58">
        <v>41670</v>
      </c>
      <c r="Q8" s="38" t="s">
        <v>53</v>
      </c>
      <c r="R8" s="15"/>
    </row>
    <row r="9" spans="1:18" ht="25.5" customHeight="1">
      <c r="A9" s="43">
        <f t="shared" si="3"/>
        <v>6</v>
      </c>
      <c r="B9" s="49" t="s">
        <v>14</v>
      </c>
      <c r="C9" s="4" t="s">
        <v>28</v>
      </c>
      <c r="D9" s="32">
        <v>59110</v>
      </c>
      <c r="E9" s="57">
        <f t="shared" si="0"/>
        <v>17123.4067207416</v>
      </c>
      <c r="F9" s="57" t="s">
        <v>10</v>
      </c>
      <c r="G9" s="17" t="s">
        <v>24</v>
      </c>
      <c r="H9" s="32">
        <v>3738</v>
      </c>
      <c r="I9" s="31">
        <v>81</v>
      </c>
      <c r="J9" s="29">
        <f t="shared" si="1"/>
        <v>46.148148148148145</v>
      </c>
      <c r="K9" s="31">
        <v>10</v>
      </c>
      <c r="L9" s="57">
        <v>1</v>
      </c>
      <c r="M9" s="32">
        <v>59110</v>
      </c>
      <c r="N9" s="32">
        <v>3738</v>
      </c>
      <c r="O9" s="57">
        <f t="shared" si="2"/>
        <v>17123.4067207416</v>
      </c>
      <c r="P9" s="58">
        <v>41677</v>
      </c>
      <c r="Q9" s="38" t="s">
        <v>11</v>
      </c>
      <c r="R9" s="15"/>
    </row>
    <row r="10" spans="1:18" ht="25.5" customHeight="1">
      <c r="A10" s="43">
        <f t="shared" si="3"/>
        <v>7</v>
      </c>
      <c r="B10" s="49">
        <v>5</v>
      </c>
      <c r="C10" s="4" t="s">
        <v>45</v>
      </c>
      <c r="D10" s="32">
        <v>57059.25</v>
      </c>
      <c r="E10" s="57">
        <f t="shared" si="0"/>
        <v>16529.330822711472</v>
      </c>
      <c r="F10" s="57">
        <v>61211.75</v>
      </c>
      <c r="G10" s="17">
        <f>(D10-F10)/F10</f>
        <v>-0.06783828268265488</v>
      </c>
      <c r="H10" s="32">
        <v>3777</v>
      </c>
      <c r="I10" s="31">
        <v>153</v>
      </c>
      <c r="J10" s="29">
        <f t="shared" si="1"/>
        <v>24.686274509803923</v>
      </c>
      <c r="K10" s="31">
        <v>20</v>
      </c>
      <c r="L10" s="52">
        <v>6</v>
      </c>
      <c r="M10" s="32">
        <v>1705539.46</v>
      </c>
      <c r="N10" s="32">
        <v>115788</v>
      </c>
      <c r="O10" s="57">
        <f t="shared" si="2"/>
        <v>494072.84472769406</v>
      </c>
      <c r="P10" s="56">
        <v>41642</v>
      </c>
      <c r="Q10" s="38" t="s">
        <v>46</v>
      </c>
      <c r="R10" s="15"/>
    </row>
    <row r="11" spans="1:18" ht="25.5" customHeight="1">
      <c r="A11" s="43">
        <f t="shared" si="3"/>
        <v>8</v>
      </c>
      <c r="B11" s="49">
        <v>3</v>
      </c>
      <c r="C11" s="4" t="s">
        <v>47</v>
      </c>
      <c r="D11" s="32">
        <v>53165</v>
      </c>
      <c r="E11" s="57">
        <f t="shared" si="0"/>
        <v>15401.216685979143</v>
      </c>
      <c r="F11" s="57">
        <v>76307</v>
      </c>
      <c r="G11" s="17">
        <f>(D11-F11)/F11</f>
        <v>-0.303274928905605</v>
      </c>
      <c r="H11" s="32">
        <v>3592</v>
      </c>
      <c r="I11" s="31">
        <f>998</f>
        <v>998</v>
      </c>
      <c r="J11" s="29">
        <f t="shared" si="1"/>
        <v>3.599198396793587</v>
      </c>
      <c r="K11" s="31">
        <v>21</v>
      </c>
      <c r="L11" s="57">
        <v>3</v>
      </c>
      <c r="M11" s="32">
        <v>248793</v>
      </c>
      <c r="N11" s="32">
        <v>17453</v>
      </c>
      <c r="O11" s="57">
        <f t="shared" si="2"/>
        <v>72072.13209733488</v>
      </c>
      <c r="P11" s="58">
        <v>41663</v>
      </c>
      <c r="Q11" s="38" t="s">
        <v>48</v>
      </c>
      <c r="R11" s="15"/>
    </row>
    <row r="12" spans="1:18" ht="25.5" customHeight="1">
      <c r="A12" s="43">
        <f t="shared" si="3"/>
        <v>9</v>
      </c>
      <c r="B12" s="49">
        <v>2</v>
      </c>
      <c r="C12" s="4" t="s">
        <v>51</v>
      </c>
      <c r="D12" s="32">
        <v>42094</v>
      </c>
      <c r="E12" s="57">
        <f t="shared" si="0"/>
        <v>12194.090382387023</v>
      </c>
      <c r="F12" s="57">
        <v>98074.6</v>
      </c>
      <c r="G12" s="17">
        <f>(D12-F12)/F12</f>
        <v>-0.5707961082686037</v>
      </c>
      <c r="H12" s="32">
        <v>2864</v>
      </c>
      <c r="I12" s="31">
        <f>55+77</f>
        <v>132</v>
      </c>
      <c r="J12" s="29">
        <f t="shared" si="1"/>
        <v>21.696969696969695</v>
      </c>
      <c r="K12" s="31">
        <v>14</v>
      </c>
      <c r="L12" s="57">
        <v>2</v>
      </c>
      <c r="M12" s="32">
        <v>140168.6</v>
      </c>
      <c r="N12" s="32">
        <v>9479</v>
      </c>
      <c r="O12" s="57">
        <f t="shared" si="2"/>
        <v>40605.04055619931</v>
      </c>
      <c r="P12" s="58">
        <v>41670</v>
      </c>
      <c r="Q12" s="38" t="s">
        <v>50</v>
      </c>
      <c r="R12" s="15"/>
    </row>
    <row r="13" spans="1:18" ht="25.5" customHeight="1">
      <c r="A13" s="43">
        <f t="shared" si="3"/>
        <v>10</v>
      </c>
      <c r="B13" s="49">
        <v>6</v>
      </c>
      <c r="C13" s="4" t="s">
        <v>70</v>
      </c>
      <c r="D13" s="32">
        <v>16428.5</v>
      </c>
      <c r="E13" s="57">
        <f t="shared" si="0"/>
        <v>4759.125144843569</v>
      </c>
      <c r="F13" s="57">
        <v>52844.1</v>
      </c>
      <c r="G13" s="17">
        <f>(D13-F13)/F13</f>
        <v>-0.6891138272768389</v>
      </c>
      <c r="H13" s="32">
        <v>801</v>
      </c>
      <c r="I13" s="31">
        <v>41</v>
      </c>
      <c r="J13" s="29">
        <f t="shared" si="1"/>
        <v>19.536585365853657</v>
      </c>
      <c r="K13" s="31">
        <v>4</v>
      </c>
      <c r="L13" s="57">
        <v>3</v>
      </c>
      <c r="M13" s="31">
        <v>175021.11</v>
      </c>
      <c r="N13" s="31">
        <v>9377</v>
      </c>
      <c r="O13" s="57">
        <f t="shared" si="2"/>
        <v>50701.364426419466</v>
      </c>
      <c r="P13" s="58">
        <v>41663</v>
      </c>
      <c r="Q13" s="38" t="s">
        <v>71</v>
      </c>
      <c r="R13" s="15"/>
    </row>
    <row r="14" spans="1:17" ht="27" customHeight="1">
      <c r="A14" s="43"/>
      <c r="B14" s="49"/>
      <c r="C14" s="12" t="s">
        <v>8</v>
      </c>
      <c r="D14" s="13">
        <f>SUM(D4:D13)</f>
        <v>1225750.6099999999</v>
      </c>
      <c r="E14" s="53">
        <f>SUM(E4:E13)</f>
        <v>355084.1859791426</v>
      </c>
      <c r="F14" s="13">
        <v>854369.51</v>
      </c>
      <c r="G14" s="14">
        <f>(D14-F14)/F14</f>
        <v>0.4346844025367898</v>
      </c>
      <c r="H14" s="53">
        <f>SUM(H4:H13)</f>
        <v>74474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7</v>
      </c>
      <c r="C16" s="4" t="s">
        <v>17</v>
      </c>
      <c r="D16" s="32">
        <v>12453.5</v>
      </c>
      <c r="E16" s="52">
        <f aca="true" t="shared" si="4" ref="E16:E25">D16/3.452</f>
        <v>3607.618771726535</v>
      </c>
      <c r="F16" s="52">
        <v>38672.5</v>
      </c>
      <c r="G16" s="17">
        <f>(D16-F16)/F16</f>
        <v>-0.6779753054496089</v>
      </c>
      <c r="H16" s="32">
        <v>724</v>
      </c>
      <c r="I16" s="31">
        <v>29</v>
      </c>
      <c r="J16" s="29">
        <f aca="true" t="shared" si="5" ref="J16:J25">H16/I16</f>
        <v>24.96551724137931</v>
      </c>
      <c r="K16" s="31">
        <v>5</v>
      </c>
      <c r="L16" s="52">
        <v>8</v>
      </c>
      <c r="M16" s="32">
        <v>1779618</v>
      </c>
      <c r="N16" s="32">
        <v>117904</v>
      </c>
      <c r="O16" s="52">
        <f aca="true" t="shared" si="6" ref="O16:O25">M16/3.452</f>
        <v>515532.4449594438</v>
      </c>
      <c r="P16" s="56">
        <v>41628</v>
      </c>
      <c r="Q16" s="38" t="s">
        <v>11</v>
      </c>
      <c r="R16" s="15"/>
    </row>
    <row r="17" spans="1:18" ht="25.5" customHeight="1">
      <c r="A17" s="43">
        <f>A16+1</f>
        <v>12</v>
      </c>
      <c r="B17" s="49">
        <v>10</v>
      </c>
      <c r="C17" s="4" t="s">
        <v>63</v>
      </c>
      <c r="D17" s="32">
        <v>8545</v>
      </c>
      <c r="E17" s="57">
        <f t="shared" si="4"/>
        <v>2475.3765932792585</v>
      </c>
      <c r="F17" s="57">
        <v>25021.5</v>
      </c>
      <c r="G17" s="17">
        <f>(D17-F17)/F17</f>
        <v>-0.6584936954219371</v>
      </c>
      <c r="H17" s="32">
        <v>537</v>
      </c>
      <c r="I17" s="31">
        <v>31</v>
      </c>
      <c r="J17" s="29">
        <f t="shared" si="5"/>
        <v>17.322580645161292</v>
      </c>
      <c r="K17" s="31">
        <v>4</v>
      </c>
      <c r="L17" s="52">
        <v>4</v>
      </c>
      <c r="M17" s="32">
        <v>222843.3</v>
      </c>
      <c r="N17" s="32">
        <v>15625</v>
      </c>
      <c r="O17" s="57">
        <f t="shared" si="6"/>
        <v>64554.83777520278</v>
      </c>
      <c r="P17" s="58">
        <v>41656</v>
      </c>
      <c r="Q17" s="38" t="s">
        <v>62</v>
      </c>
      <c r="R17" s="15"/>
    </row>
    <row r="18" spans="1:18" ht="25.5" customHeight="1">
      <c r="A18" s="43">
        <f>A17+1</f>
        <v>13</v>
      </c>
      <c r="B18" s="49">
        <v>9</v>
      </c>
      <c r="C18" s="4" t="s">
        <v>54</v>
      </c>
      <c r="D18" s="32">
        <v>6917.5</v>
      </c>
      <c r="E18" s="57">
        <f t="shared" si="4"/>
        <v>2003.9107763615295</v>
      </c>
      <c r="F18" s="57">
        <v>25170</v>
      </c>
      <c r="G18" s="17">
        <f>(D18-F18)/F18</f>
        <v>-0.7251688518077076</v>
      </c>
      <c r="H18" s="32">
        <v>434</v>
      </c>
      <c r="I18" s="31">
        <v>52</v>
      </c>
      <c r="J18" s="29">
        <f t="shared" si="5"/>
        <v>8.346153846153847</v>
      </c>
      <c r="K18" s="31">
        <v>4</v>
      </c>
      <c r="L18" s="57">
        <v>2</v>
      </c>
      <c r="M18" s="32">
        <v>32087.5</v>
      </c>
      <c r="N18" s="32">
        <v>2066</v>
      </c>
      <c r="O18" s="57">
        <f t="shared" si="6"/>
        <v>9295.336037079955</v>
      </c>
      <c r="P18" s="58">
        <v>41670</v>
      </c>
      <c r="Q18" s="38" t="s">
        <v>19</v>
      </c>
      <c r="R18" s="15"/>
    </row>
    <row r="19" spans="1:18" ht="25.5" customHeight="1">
      <c r="A19" s="43">
        <f>A18+1</f>
        <v>14</v>
      </c>
      <c r="B19" s="49">
        <v>11</v>
      </c>
      <c r="C19" s="4" t="s">
        <v>15</v>
      </c>
      <c r="D19" s="32">
        <v>5051.5</v>
      </c>
      <c r="E19" s="57">
        <f t="shared" si="4"/>
        <v>1463.3545770567787</v>
      </c>
      <c r="F19" s="57">
        <v>20687</v>
      </c>
      <c r="G19" s="17">
        <f>(D19-F19)/F19</f>
        <v>-0.7558128293130952</v>
      </c>
      <c r="H19" s="32">
        <v>348</v>
      </c>
      <c r="I19" s="31">
        <v>11</v>
      </c>
      <c r="J19" s="29">
        <f t="shared" si="5"/>
        <v>31.636363636363637</v>
      </c>
      <c r="K19" s="31">
        <v>2</v>
      </c>
      <c r="L19" s="57">
        <v>3</v>
      </c>
      <c r="M19" s="32">
        <v>73075</v>
      </c>
      <c r="N19" s="32">
        <v>4911</v>
      </c>
      <c r="O19" s="57">
        <f t="shared" si="6"/>
        <v>21168.8876013905</v>
      </c>
      <c r="P19" s="58">
        <v>41663</v>
      </c>
      <c r="Q19" s="38" t="s">
        <v>16</v>
      </c>
      <c r="R19" s="15"/>
    </row>
    <row r="20" spans="1:18" ht="25.5" customHeight="1">
      <c r="A20" s="43">
        <f aca="true" t="shared" si="7" ref="A20:A25">A19+1</f>
        <v>15</v>
      </c>
      <c r="B20" s="49">
        <v>12</v>
      </c>
      <c r="C20" s="4" t="s">
        <v>35</v>
      </c>
      <c r="D20" s="32">
        <v>4697</v>
      </c>
      <c r="E20" s="57">
        <f t="shared" si="4"/>
        <v>1360.6604866743917</v>
      </c>
      <c r="F20" s="57">
        <v>12622.5</v>
      </c>
      <c r="G20" s="17" t="s">
        <v>49</v>
      </c>
      <c r="H20" s="32">
        <v>261</v>
      </c>
      <c r="I20" s="31">
        <v>9</v>
      </c>
      <c r="J20" s="29">
        <f t="shared" si="5"/>
        <v>29</v>
      </c>
      <c r="K20" s="31">
        <v>3</v>
      </c>
      <c r="L20" s="57">
        <v>2</v>
      </c>
      <c r="M20" s="32">
        <v>17319.5</v>
      </c>
      <c r="N20" s="32">
        <v>987</v>
      </c>
      <c r="O20" s="57">
        <f t="shared" si="6"/>
        <v>5017.236384704519</v>
      </c>
      <c r="P20" s="58">
        <v>41670</v>
      </c>
      <c r="Q20" s="38" t="s">
        <v>36</v>
      </c>
      <c r="R20" s="15"/>
    </row>
    <row r="21" spans="1:18" ht="25.5" customHeight="1">
      <c r="A21" s="43">
        <f t="shared" si="7"/>
        <v>16</v>
      </c>
      <c r="B21" s="49">
        <v>16</v>
      </c>
      <c r="C21" s="4" t="s">
        <v>78</v>
      </c>
      <c r="D21" s="32">
        <v>3314</v>
      </c>
      <c r="E21" s="57">
        <f t="shared" si="4"/>
        <v>960.0231749710313</v>
      </c>
      <c r="F21" s="52">
        <v>3687.5</v>
      </c>
      <c r="G21" s="17">
        <f aca="true" t="shared" si="8" ref="G21:G26">(D21-F21)/F21</f>
        <v>-0.10128813559322034</v>
      </c>
      <c r="H21" s="32">
        <v>181</v>
      </c>
      <c r="I21" s="31">
        <v>14</v>
      </c>
      <c r="J21" s="29">
        <f t="shared" si="5"/>
        <v>12.928571428571429</v>
      </c>
      <c r="K21" s="31">
        <v>2</v>
      </c>
      <c r="L21" s="52">
        <v>19</v>
      </c>
      <c r="M21" s="32">
        <v>201640</v>
      </c>
      <c r="N21" s="32">
        <v>13828</v>
      </c>
      <c r="O21" s="52">
        <f t="shared" si="6"/>
        <v>58412.51448435689</v>
      </c>
      <c r="P21" s="54">
        <v>41551</v>
      </c>
      <c r="Q21" s="38" t="s">
        <v>0</v>
      </c>
      <c r="R21" s="15"/>
    </row>
    <row r="22" spans="1:18" ht="25.5" customHeight="1">
      <c r="A22" s="43">
        <f t="shared" si="7"/>
        <v>17</v>
      </c>
      <c r="B22" s="49">
        <v>20</v>
      </c>
      <c r="C22" s="4" t="s">
        <v>41</v>
      </c>
      <c r="D22" s="32">
        <v>2126</v>
      </c>
      <c r="E22" s="52">
        <f t="shared" si="4"/>
        <v>615.8748551564311</v>
      </c>
      <c r="F22" s="52">
        <v>1221</v>
      </c>
      <c r="G22" s="17">
        <f t="shared" si="8"/>
        <v>0.7411957411957412</v>
      </c>
      <c r="H22" s="32">
        <v>165</v>
      </c>
      <c r="I22" s="31">
        <v>14</v>
      </c>
      <c r="J22" s="29">
        <f t="shared" si="5"/>
        <v>11.785714285714286</v>
      </c>
      <c r="K22" s="31">
        <v>2</v>
      </c>
      <c r="L22" s="52">
        <v>8</v>
      </c>
      <c r="M22" s="32">
        <v>410039</v>
      </c>
      <c r="N22" s="32">
        <v>1839</v>
      </c>
      <c r="O22" s="57">
        <f t="shared" si="6"/>
        <v>118783.02433371959</v>
      </c>
      <c r="P22" s="56">
        <v>41628</v>
      </c>
      <c r="Q22" s="38" t="s">
        <v>42</v>
      </c>
      <c r="R22" s="15"/>
    </row>
    <row r="23" spans="1:18" ht="25.5" customHeight="1">
      <c r="A23" s="43">
        <f t="shared" si="7"/>
        <v>18</v>
      </c>
      <c r="B23" s="49">
        <v>22</v>
      </c>
      <c r="C23" s="4" t="s">
        <v>37</v>
      </c>
      <c r="D23" s="32">
        <v>1814</v>
      </c>
      <c r="E23" s="57">
        <f t="shared" si="4"/>
        <v>525.4924681344148</v>
      </c>
      <c r="F23" s="57">
        <v>942</v>
      </c>
      <c r="G23" s="17">
        <f t="shared" si="8"/>
        <v>0.9256900212314225</v>
      </c>
      <c r="H23" s="32">
        <v>227</v>
      </c>
      <c r="I23" s="31">
        <v>6</v>
      </c>
      <c r="J23" s="29">
        <f t="shared" si="5"/>
        <v>37.833333333333336</v>
      </c>
      <c r="K23" s="31">
        <v>1</v>
      </c>
      <c r="L23" s="57"/>
      <c r="M23" s="32">
        <v>578785</v>
      </c>
      <c r="N23" s="32">
        <v>49452</v>
      </c>
      <c r="O23" s="57">
        <f t="shared" si="6"/>
        <v>167666.57010428738</v>
      </c>
      <c r="P23" s="58">
        <v>41544</v>
      </c>
      <c r="Q23" s="38" t="s">
        <v>38</v>
      </c>
      <c r="R23" s="15"/>
    </row>
    <row r="24" spans="1:18" ht="25.5" customHeight="1">
      <c r="A24" s="43">
        <f t="shared" si="7"/>
        <v>19</v>
      </c>
      <c r="B24" s="49">
        <v>14</v>
      </c>
      <c r="C24" s="4" t="s">
        <v>18</v>
      </c>
      <c r="D24" s="32">
        <v>1643</v>
      </c>
      <c r="E24" s="52">
        <f t="shared" si="4"/>
        <v>475.95596755504056</v>
      </c>
      <c r="F24" s="52">
        <v>7402.5</v>
      </c>
      <c r="G24" s="17">
        <f t="shared" si="8"/>
        <v>-0.7780479567713611</v>
      </c>
      <c r="H24" s="32">
        <v>118</v>
      </c>
      <c r="I24" s="31">
        <v>7</v>
      </c>
      <c r="J24" s="29">
        <f t="shared" si="5"/>
        <v>16.857142857142858</v>
      </c>
      <c r="K24" s="31">
        <v>1</v>
      </c>
      <c r="L24" s="52">
        <v>8</v>
      </c>
      <c r="M24" s="32">
        <v>475685.36</v>
      </c>
      <c r="N24" s="32">
        <v>31944</v>
      </c>
      <c r="O24" s="52">
        <f t="shared" si="6"/>
        <v>137799.9304750869</v>
      </c>
      <c r="P24" s="56">
        <v>41628</v>
      </c>
      <c r="Q24" s="38" t="s">
        <v>64</v>
      </c>
      <c r="R24" s="15"/>
    </row>
    <row r="25" spans="1:18" ht="25.5" customHeight="1">
      <c r="A25" s="43">
        <f t="shared" si="7"/>
        <v>20</v>
      </c>
      <c r="B25" s="49">
        <v>18</v>
      </c>
      <c r="C25" s="4" t="s">
        <v>40</v>
      </c>
      <c r="D25" s="32">
        <v>1610</v>
      </c>
      <c r="E25" s="52">
        <f t="shared" si="4"/>
        <v>466.396292004635</v>
      </c>
      <c r="F25" s="52">
        <v>1975</v>
      </c>
      <c r="G25" s="17">
        <f t="shared" si="8"/>
        <v>-0.1848101265822785</v>
      </c>
      <c r="H25" s="32">
        <v>128</v>
      </c>
      <c r="I25" s="31">
        <v>9</v>
      </c>
      <c r="J25" s="29">
        <f t="shared" si="5"/>
        <v>14.222222222222221</v>
      </c>
      <c r="K25" s="31">
        <v>1</v>
      </c>
      <c r="L25" s="52">
        <v>9</v>
      </c>
      <c r="M25" s="32">
        <v>409947</v>
      </c>
      <c r="N25" s="32">
        <v>31726</v>
      </c>
      <c r="O25" s="52">
        <f t="shared" si="6"/>
        <v>118756.37311703361</v>
      </c>
      <c r="P25" s="54">
        <v>41621</v>
      </c>
      <c r="Q25" s="38" t="s">
        <v>9</v>
      </c>
      <c r="R25" s="15"/>
    </row>
    <row r="26" spans="1:17" ht="27" customHeight="1">
      <c r="A26" s="43"/>
      <c r="B26" s="49"/>
      <c r="C26" s="12" t="s">
        <v>75</v>
      </c>
      <c r="D26" s="53">
        <f>SUM(D16:D25)+D14</f>
        <v>1273922.1099999999</v>
      </c>
      <c r="E26" s="53">
        <f>SUM(E16:E25)+E14</f>
        <v>369038.84994206263</v>
      </c>
      <c r="F26" s="13">
        <v>920129.01</v>
      </c>
      <c r="G26" s="14">
        <f t="shared" si="8"/>
        <v>0.38450379909225973</v>
      </c>
      <c r="H26" s="53">
        <f>SUM(H16:H25)+H14</f>
        <v>77597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17</v>
      </c>
      <c r="C28" s="4" t="s">
        <v>43</v>
      </c>
      <c r="D28" s="32">
        <v>1516</v>
      </c>
      <c r="E28" s="52">
        <f aca="true" t="shared" si="9" ref="E28:E35">D28/3.452</f>
        <v>439.1657010428737</v>
      </c>
      <c r="F28" s="52">
        <v>3011</v>
      </c>
      <c r="G28" s="17">
        <f>(D28-F28)/F28</f>
        <v>-0.4965127864496845</v>
      </c>
      <c r="H28" s="32">
        <v>74</v>
      </c>
      <c r="I28" s="31">
        <v>6</v>
      </c>
      <c r="J28" s="29">
        <f aca="true" t="shared" si="10" ref="J28:J35">H28/I28</f>
        <v>12.333333333333334</v>
      </c>
      <c r="K28" s="31">
        <v>1</v>
      </c>
      <c r="L28" s="52">
        <v>7</v>
      </c>
      <c r="M28" s="32">
        <v>434028.7</v>
      </c>
      <c r="N28" s="32">
        <v>23781</v>
      </c>
      <c r="O28" s="52">
        <f aca="true" t="shared" si="11" ref="O28:O35">M28/3.452</f>
        <v>125732.53186558517</v>
      </c>
      <c r="P28" s="56">
        <v>41635</v>
      </c>
      <c r="Q28" s="38" t="s">
        <v>44</v>
      </c>
      <c r="R28" s="15"/>
    </row>
    <row r="29" spans="1:18" ht="25.5" customHeight="1">
      <c r="A29" s="43">
        <f aca="true" t="shared" si="12" ref="A29:A35">A28+1</f>
        <v>22</v>
      </c>
      <c r="B29" s="49">
        <v>15</v>
      </c>
      <c r="C29" s="4" t="s">
        <v>12</v>
      </c>
      <c r="D29" s="32">
        <v>1247.5</v>
      </c>
      <c r="E29" s="52">
        <f t="shared" si="9"/>
        <v>361.38470451911934</v>
      </c>
      <c r="F29" s="57">
        <v>5497.5</v>
      </c>
      <c r="G29" s="17">
        <f>(D29-F29)/F29</f>
        <v>-0.7730786721236926</v>
      </c>
      <c r="H29" s="32">
        <v>69</v>
      </c>
      <c r="I29" s="31">
        <v>6</v>
      </c>
      <c r="J29" s="29">
        <f t="shared" si="10"/>
        <v>11.5</v>
      </c>
      <c r="K29" s="31">
        <v>1</v>
      </c>
      <c r="L29" s="52">
        <v>5</v>
      </c>
      <c r="M29" s="32">
        <v>169882.6</v>
      </c>
      <c r="N29" s="32">
        <v>10706</v>
      </c>
      <c r="O29" s="57">
        <f t="shared" si="11"/>
        <v>49212.80417149479</v>
      </c>
      <c r="P29" s="58">
        <v>41649</v>
      </c>
      <c r="Q29" s="38" t="s">
        <v>13</v>
      </c>
      <c r="R29" s="15"/>
    </row>
    <row r="30" spans="1:18" ht="25.5" customHeight="1">
      <c r="A30" s="43">
        <f t="shared" si="12"/>
        <v>23</v>
      </c>
      <c r="B30" s="49">
        <v>21</v>
      </c>
      <c r="C30" s="4" t="s">
        <v>20</v>
      </c>
      <c r="D30" s="32">
        <v>461</v>
      </c>
      <c r="E30" s="57">
        <f t="shared" si="9"/>
        <v>133.5457705677868</v>
      </c>
      <c r="F30" s="57">
        <v>1016</v>
      </c>
      <c r="G30" s="17">
        <f>(D30-F30)/F30</f>
        <v>-0.5462598425196851</v>
      </c>
      <c r="H30" s="32">
        <v>54</v>
      </c>
      <c r="I30" s="31">
        <v>3</v>
      </c>
      <c r="J30" s="29">
        <f t="shared" si="10"/>
        <v>18</v>
      </c>
      <c r="K30" s="31">
        <v>2</v>
      </c>
      <c r="L30" s="57">
        <v>10</v>
      </c>
      <c r="M30" s="55">
        <v>95338</v>
      </c>
      <c r="N30" s="55">
        <v>6177</v>
      </c>
      <c r="O30" s="57">
        <f t="shared" si="11"/>
        <v>27618.19235225956</v>
      </c>
      <c r="P30" s="58">
        <v>41614</v>
      </c>
      <c r="Q30" s="38" t="s">
        <v>65</v>
      </c>
      <c r="R30" s="15"/>
    </row>
    <row r="31" spans="1:18" ht="25.5" customHeight="1">
      <c r="A31" s="43">
        <f t="shared" si="12"/>
        <v>24</v>
      </c>
      <c r="B31" s="49">
        <v>25</v>
      </c>
      <c r="C31" s="4" t="s">
        <v>55</v>
      </c>
      <c r="D31" s="32">
        <v>398</v>
      </c>
      <c r="E31" s="57">
        <f t="shared" si="9"/>
        <v>115.2954808806489</v>
      </c>
      <c r="F31" s="57">
        <v>488</v>
      </c>
      <c r="G31" s="17">
        <f>(D31-F31)/F31</f>
        <v>-0.18442622950819673</v>
      </c>
      <c r="H31" s="32">
        <v>27</v>
      </c>
      <c r="I31" s="31">
        <v>2</v>
      </c>
      <c r="J31" s="29">
        <f t="shared" si="10"/>
        <v>13.5</v>
      </c>
      <c r="K31" s="31">
        <v>1</v>
      </c>
      <c r="L31" s="57"/>
      <c r="M31" s="32">
        <v>24151</v>
      </c>
      <c r="N31" s="32">
        <v>1916</v>
      </c>
      <c r="O31" s="57">
        <f t="shared" si="11"/>
        <v>6996.234067207416</v>
      </c>
      <c r="P31" s="58">
        <v>41264</v>
      </c>
      <c r="Q31" s="38" t="s">
        <v>56</v>
      </c>
      <c r="R31" s="15"/>
    </row>
    <row r="32" spans="1:18" ht="25.5" customHeight="1">
      <c r="A32" s="43">
        <f t="shared" si="12"/>
        <v>25</v>
      </c>
      <c r="B32" s="49" t="s">
        <v>10</v>
      </c>
      <c r="C32" s="4" t="s">
        <v>32</v>
      </c>
      <c r="D32" s="32">
        <v>220</v>
      </c>
      <c r="E32" s="57">
        <f t="shared" si="9"/>
        <v>63.73117033603708</v>
      </c>
      <c r="F32" s="57" t="s">
        <v>10</v>
      </c>
      <c r="G32" s="57" t="s">
        <v>10</v>
      </c>
      <c r="H32" s="32">
        <v>15</v>
      </c>
      <c r="I32" s="31">
        <v>1</v>
      </c>
      <c r="J32" s="29">
        <f t="shared" si="10"/>
        <v>15</v>
      </c>
      <c r="K32" s="31">
        <v>1</v>
      </c>
      <c r="L32" s="57"/>
      <c r="M32" s="32">
        <v>111062</v>
      </c>
      <c r="N32" s="32">
        <v>7904</v>
      </c>
      <c r="O32" s="57">
        <f t="shared" si="11"/>
        <v>32173.232908458864</v>
      </c>
      <c r="P32" s="59">
        <v>40998</v>
      </c>
      <c r="Q32" s="38" t="s">
        <v>39</v>
      </c>
      <c r="R32" s="15"/>
    </row>
    <row r="33" spans="1:18" ht="25.5" customHeight="1">
      <c r="A33" s="43">
        <f t="shared" si="12"/>
        <v>26</v>
      </c>
      <c r="B33" s="49" t="s">
        <v>10</v>
      </c>
      <c r="C33" s="4" t="s">
        <v>33</v>
      </c>
      <c r="D33" s="32">
        <v>159</v>
      </c>
      <c r="E33" s="57">
        <f t="shared" si="9"/>
        <v>46.060254924681345</v>
      </c>
      <c r="F33" s="57" t="s">
        <v>10</v>
      </c>
      <c r="G33" s="57" t="s">
        <v>10</v>
      </c>
      <c r="H33" s="32">
        <v>11</v>
      </c>
      <c r="I33" s="31">
        <v>1</v>
      </c>
      <c r="J33" s="29">
        <f t="shared" si="10"/>
        <v>11</v>
      </c>
      <c r="K33" s="31">
        <v>1</v>
      </c>
      <c r="L33" s="57"/>
      <c r="M33" s="32">
        <v>363362</v>
      </c>
      <c r="N33" s="32">
        <v>27936</v>
      </c>
      <c r="O33" s="57">
        <f t="shared" si="11"/>
        <v>105261.29779837775</v>
      </c>
      <c r="P33" s="59">
        <v>41166</v>
      </c>
      <c r="Q33" s="38" t="s">
        <v>39</v>
      </c>
      <c r="R33" s="15"/>
    </row>
    <row r="34" spans="1:18" ht="25.5" customHeight="1">
      <c r="A34" s="43">
        <f t="shared" si="12"/>
        <v>27</v>
      </c>
      <c r="B34" s="49" t="s">
        <v>10</v>
      </c>
      <c r="C34" s="4" t="s">
        <v>34</v>
      </c>
      <c r="D34" s="32">
        <v>136</v>
      </c>
      <c r="E34" s="57">
        <f t="shared" si="9"/>
        <v>39.39745075318656</v>
      </c>
      <c r="F34" s="57" t="s">
        <v>10</v>
      </c>
      <c r="G34" s="57" t="s">
        <v>10</v>
      </c>
      <c r="H34" s="32">
        <v>10</v>
      </c>
      <c r="I34" s="31">
        <v>1</v>
      </c>
      <c r="J34" s="29">
        <f t="shared" si="10"/>
        <v>10</v>
      </c>
      <c r="K34" s="31">
        <v>1</v>
      </c>
      <c r="L34" s="57"/>
      <c r="M34" s="32">
        <v>136</v>
      </c>
      <c r="N34" s="32">
        <v>10</v>
      </c>
      <c r="O34" s="57">
        <f t="shared" si="11"/>
        <v>39.39745075318656</v>
      </c>
      <c r="P34" s="58" t="s">
        <v>21</v>
      </c>
      <c r="Q34" s="38" t="s">
        <v>71</v>
      </c>
      <c r="R34" s="15"/>
    </row>
    <row r="35" spans="1:18" ht="25.5" customHeight="1">
      <c r="A35" s="43">
        <f t="shared" si="12"/>
        <v>28</v>
      </c>
      <c r="B35" s="49">
        <v>24</v>
      </c>
      <c r="C35" s="4" t="s">
        <v>68</v>
      </c>
      <c r="D35" s="32">
        <v>108</v>
      </c>
      <c r="E35" s="57">
        <f t="shared" si="9"/>
        <v>31.286210892236387</v>
      </c>
      <c r="F35" s="52">
        <v>495</v>
      </c>
      <c r="G35" s="17">
        <f>(D35-F35)/F35</f>
        <v>-0.7818181818181819</v>
      </c>
      <c r="H35" s="32">
        <v>12</v>
      </c>
      <c r="I35" s="31">
        <v>3</v>
      </c>
      <c r="J35" s="29">
        <f t="shared" si="10"/>
        <v>4</v>
      </c>
      <c r="K35" s="31">
        <v>1</v>
      </c>
      <c r="L35" s="52">
        <v>6</v>
      </c>
      <c r="M35" s="32">
        <v>43453.5</v>
      </c>
      <c r="N35" s="32">
        <v>2734</v>
      </c>
      <c r="O35" s="57">
        <f t="shared" si="11"/>
        <v>12587.920046349942</v>
      </c>
      <c r="P35" s="58">
        <v>41642</v>
      </c>
      <c r="Q35" s="38" t="s">
        <v>69</v>
      </c>
      <c r="R35" s="15"/>
    </row>
    <row r="36" spans="1:17" ht="27" customHeight="1">
      <c r="A36" s="43"/>
      <c r="B36" s="49"/>
      <c r="C36" s="12" t="s">
        <v>76</v>
      </c>
      <c r="D36" s="13">
        <f>SUM(D28:D35)+D26</f>
        <v>1278167.6099999999</v>
      </c>
      <c r="E36" s="53">
        <f>SUM(E28:E35)+E26</f>
        <v>370268.7166859792</v>
      </c>
      <c r="F36" s="13">
        <v>925241.01</v>
      </c>
      <c r="G36" s="14">
        <f>(D36-F36)/F36</f>
        <v>0.3814428848111692</v>
      </c>
      <c r="H36" s="53">
        <f>SUM(H28:H35)+H26</f>
        <v>77869</v>
      </c>
      <c r="I36" s="13"/>
      <c r="J36" s="33"/>
      <c r="K36" s="35"/>
      <c r="L36" s="33"/>
      <c r="M36" s="36"/>
      <c r="N36" s="36"/>
      <c r="O36" s="52"/>
      <c r="P36" s="37"/>
      <c r="Q36" s="46"/>
    </row>
    <row r="37" spans="1:17" ht="12" customHeight="1">
      <c r="A37" s="47"/>
      <c r="B37" s="51"/>
      <c r="C37" s="9"/>
      <c r="D37" s="10"/>
      <c r="E37" s="10"/>
      <c r="F37" s="10"/>
      <c r="G37" s="22"/>
      <c r="H37" s="21"/>
      <c r="I37" s="23"/>
      <c r="J37" s="23"/>
      <c r="K37" s="34"/>
      <c r="L37" s="23"/>
      <c r="M37" s="24"/>
      <c r="N37" s="24"/>
      <c r="O37" s="24"/>
      <c r="P37" s="11"/>
      <c r="Q37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2014-02-17T15:38:55Z</dcterms:modified>
  <cp:category/>
  <cp:version/>
  <cp:contentType/>
  <cp:contentStatus/>
</cp:coreProperties>
</file>