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020" windowWidth="25500" windowHeight="7120" tabRatio="601" activeTab="0"/>
  </bookViews>
  <sheets>
    <sheet name="July 4-10 ... Liepos 4-10" sheetId="1" r:id="rId1"/>
  </sheets>
  <definedNames/>
  <calcPr fullCalcOnLoad="1"/>
</workbook>
</file>

<file path=xl/sharedStrings.xml><?xml version="1.0" encoding="utf-8"?>
<sst xmlns="http://schemas.openxmlformats.org/spreadsheetml/2006/main" count="131" uniqueCount="96">
  <si>
    <t>Turbo</t>
  </si>
  <si>
    <t>Gražuolė ir pabaisa
(La belle et la bête)</t>
  </si>
  <si>
    <t>Theatrical Film Distribution</t>
  </si>
  <si>
    <t>Aistrų vulkanas
(Volcano)</t>
  </si>
  <si>
    <t>-</t>
  </si>
  <si>
    <t>N</t>
  </si>
  <si>
    <t>Pre-views</t>
  </si>
  <si>
    <t>Kaip prisijaukinti slibiną 2
(How To Train Your Dragon 2)</t>
  </si>
  <si>
    <t>Mona</t>
  </si>
  <si>
    <t>Incognito Films</t>
  </si>
  <si>
    <t>Šefas ant ratų. Virtuvė Los Andžele
(Chef)</t>
  </si>
  <si>
    <t>Piktadarės istorija
(Maleficent)</t>
  </si>
  <si>
    <t>Forum Cinemas /
WDSMPI</t>
  </si>
  <si>
    <t>TOTAL (top20):</t>
  </si>
  <si>
    <t>TOTAL (top30):</t>
  </si>
  <si>
    <t>Ilgas kelias žemyn
(A Long Way Down)</t>
  </si>
  <si>
    <t>Movie</t>
  </si>
  <si>
    <t>Change</t>
  </si>
  <si>
    <t>Show count</t>
  </si>
  <si>
    <t>Average ADM</t>
  </si>
  <si>
    <t>DCO count</t>
  </si>
  <si>
    <t>Week on screens</t>
  </si>
  <si>
    <t>TOTAL GBO     (Lt)</t>
  </si>
  <si>
    <t>TOTAL ADM</t>
  </si>
  <si>
    <t>TOTAL GBO (Eur)</t>
  </si>
  <si>
    <t>Release   Date</t>
  </si>
  <si>
    <t>Distributor</t>
  </si>
  <si>
    <t>TOTAL (top10):</t>
  </si>
  <si>
    <t>Operacija "Riešutai"
(The Nut Job)</t>
  </si>
  <si>
    <t>Prior Entertainment</t>
  </si>
  <si>
    <t>Meškų žemė 3D
(Land Of The Bears 3D)</t>
  </si>
  <si>
    <t>Incognito Films</t>
  </si>
  <si>
    <t>ACME Film /
Sony</t>
  </si>
  <si>
    <t>-</t>
  </si>
  <si>
    <t>Viešbutis "Grand Budapest"
(The Grand Budapest Hotel)</t>
  </si>
  <si>
    <t>ACME Film</t>
  </si>
  <si>
    <t>Theatrical Film Distribution /
20th Century Fox</t>
  </si>
  <si>
    <t>ACME Film</t>
  </si>
  <si>
    <t xml:space="preserve">July 4 - 10 d. Lithuanian top-30 </t>
  </si>
  <si>
    <t>Paslaptinga karalystė
(Epic)</t>
  </si>
  <si>
    <t>-</t>
  </si>
  <si>
    <t>-</t>
  </si>
  <si>
    <t>Liepos 4 - 10 d. Lietuvos kino teatruose rodytų filmų top-30</t>
  </si>
  <si>
    <t>July
4 - 10
GBO
(Eur)</t>
  </si>
  <si>
    <t>Olis ir piratų lobis
(Dive Olly Dive and the Pirate Treasure)</t>
  </si>
  <si>
    <t>Theatrical Film Distribution</t>
  </si>
  <si>
    <t>Žigolo
(Fading Gigolo)</t>
  </si>
  <si>
    <t xml:space="preserve">Dovanėlė su charakteriu
(Подарок с характером / A Gift with Temper) </t>
  </si>
  <si>
    <t>Top Film / Incognito Films</t>
  </si>
  <si>
    <t>IS</t>
  </si>
  <si>
    <t>Transformeriai: išnykimo amžius
(Transformers: Age of Extinction)</t>
  </si>
  <si>
    <t>Forum Cinemas /
Paramount</t>
  </si>
  <si>
    <t>Nojaus laivas
(Noah)</t>
  </si>
  <si>
    <t>Didis grožis
(La Grande belezza / The Great Beauty)</t>
  </si>
  <si>
    <t>Prior Entertainment</t>
  </si>
  <si>
    <t>Rio 2</t>
  </si>
  <si>
    <t>Ekskursantė
(The Excursionist)</t>
  </si>
  <si>
    <t>Cinemark</t>
  </si>
  <si>
    <t>Ties riba į rytojų
(Edge of Tomorrow)</t>
  </si>
  <si>
    <t>ACME Film /
Warner Bros.</t>
  </si>
  <si>
    <t xml:space="preserve">Bendros
pajamos 
(Lt) </t>
  </si>
  <si>
    <t>Dėl mūsų likimo ir žvaigždės kaltos
(The Fault In Our Stars)</t>
  </si>
  <si>
    <t>Nevykėliai po priedanga 2
(22 Jump Street)</t>
  </si>
  <si>
    <t>Yves Saint Laurent</t>
  </si>
  <si>
    <t>Top Film</t>
  </si>
  <si>
    <t>Bendras 
žiūrovų
sk.</t>
  </si>
  <si>
    <t>Premjeros 
data</t>
  </si>
  <si>
    <t>Žiūrovų lanko-mumo vidurkis</t>
  </si>
  <si>
    <t xml:space="preserve">Platintojas </t>
  </si>
  <si>
    <t xml:space="preserve">Seansų 
sk. </t>
  </si>
  <si>
    <t>Kopijų 
sk.</t>
  </si>
  <si>
    <t>Bendros
pajamos
(Eur)</t>
  </si>
  <si>
    <t>Filmas</t>
  </si>
  <si>
    <t>Pakitimas</t>
  </si>
  <si>
    <t>Rodymo 
savaitė</t>
  </si>
  <si>
    <t>-</t>
  </si>
  <si>
    <t>Meilės punšas
(Love Punch)</t>
  </si>
  <si>
    <t>Atostogos
(Walking On Sunshine)</t>
  </si>
  <si>
    <t>Birželio 27 -
liepos 3 d. 
pajamos
(Lt)</t>
  </si>
  <si>
    <t>June 27 -
July 3
GBO
(Lt)</t>
  </si>
  <si>
    <t>July
4 - 10
GBO
(Lt)</t>
  </si>
  <si>
    <t>July
4 - 10
ADM</t>
  </si>
  <si>
    <t>Liepos
4 - 10 d. 
pajamos
(Lt)</t>
  </si>
  <si>
    <t>Liepos
4 - 10 d.  
žiūrovų
sk.</t>
  </si>
  <si>
    <t>Liepos
4 - 10 d. 
pajamos
(Eur)</t>
  </si>
  <si>
    <t>Kraujo kerštas
(In The Blood)</t>
  </si>
  <si>
    <t>Garsų pasaulio įrašai</t>
  </si>
  <si>
    <t>Incognito Films</t>
  </si>
  <si>
    <t>IS</t>
  </si>
  <si>
    <t>Monstrų universitetas
(Monsters University)</t>
  </si>
  <si>
    <t>Forum Cinemas /
WDSMPI</t>
  </si>
  <si>
    <t>IS</t>
  </si>
  <si>
    <t>Kartu ne savo noru
(Blended)</t>
  </si>
  <si>
    <t>Ogis ir tarakonai
(Oggy and the Cockroaches)</t>
  </si>
  <si>
    <t>Stebuklų namai
(House Of Magic)</t>
  </si>
  <si>
    <t>ACME Film</t>
  </si>
</sst>
</file>

<file path=xl/styles.xml><?xml version="1.0" encoding="utf-8"?>
<styleSheet xmlns="http://schemas.openxmlformats.org/spreadsheetml/2006/main">
  <numFmts count="60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_-* #,##0&quot;LTL&quot;_-;\-* #,##0&quot;LTL&quot;_-;_-* &quot;-&quot;&quot;LTL&quot;_-;_-@_-"/>
    <numFmt numFmtId="165" formatCode="_-* #,##0_L_T_L_-;\-* #,##0_L_T_L_-;_-* &quot;-&quot;_L_T_L_-;_-@_-"/>
    <numFmt numFmtId="166" formatCode="_-* #,##0.00&quot;LTL&quot;_-;\-* #,##0.00&quot;LTL&quot;_-;_-* &quot;-&quot;??&quot;LTL&quot;_-;_-@_-"/>
    <numFmt numFmtId="167" formatCode="_-* #,##0.00_L_T_L_-;\-* #,##0.00_L_T_L_-;_-* &quot;-&quot;??_L_T_L_-;_-@_-"/>
    <numFmt numFmtId="168" formatCode="#,##0&quot;Lt&quot;;\-#,##0&quot;Lt&quot;"/>
    <numFmt numFmtId="169" formatCode="#,##0&quot;Lt&quot;;[Red]\-#,##0&quot;Lt&quot;"/>
    <numFmt numFmtId="170" formatCode="#,##0.00&quot;Lt&quot;;\-#,##0.00&quot;Lt&quot;"/>
    <numFmt numFmtId="171" formatCode="#,##0.00&quot;Lt&quot;;[Red]\-#,##0.00&quot;Lt&quot;"/>
    <numFmt numFmtId="172" formatCode="_-* #,##0&quot;Lt&quot;_-;\-* #,##0&quot;Lt&quot;_-;_-* &quot;-&quot;&quot;Lt&quot;_-;_-@_-"/>
    <numFmt numFmtId="173" formatCode="_-* #,##0_L_t_-;\-* #,##0_L_t_-;_-* &quot;-&quot;_L_t_-;_-@_-"/>
    <numFmt numFmtId="174" formatCode="_-* #,##0.00&quot;Lt&quot;_-;\-* #,##0.00&quot;Lt&quot;_-;_-* &quot;-&quot;??&quot;Lt&quot;_-;_-@_-"/>
    <numFmt numFmtId="175" formatCode="_-* #,##0.00_L_t_-;\-* #,##0.00_L_t_-;_-* &quot;-&quot;??_L_t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yyyy\.mm\.dd"/>
    <numFmt numFmtId="201" formatCode="yyyy/mm/dd;@"/>
    <numFmt numFmtId="202" formatCode="#,##0.0"/>
    <numFmt numFmtId="203" formatCode="[$-427]yyyy\ &quot;m.&quot;\ mmmm\ d\ &quot;d.&quot;"/>
    <numFmt numFmtId="204" formatCode="yyyy\.mm\.dd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yyyy/mm/dd"/>
    <numFmt numFmtId="210" formatCode="#,##0.00\ &quot;Lt&quot;"/>
    <numFmt numFmtId="211" formatCode="#,##0"/>
    <numFmt numFmtId="212" formatCode="0"/>
    <numFmt numFmtId="213" formatCode="#,##0.00"/>
    <numFmt numFmtId="214" formatCode="General"/>
    <numFmt numFmtId="215" formatCode="0.00"/>
  </numFmts>
  <fonts count="2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200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204" fontId="6" fillId="0" borderId="10" xfId="0" applyNumberFormat="1" applyFont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/>
    </xf>
    <xf numFmtId="204" fontId="6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49" fontId="5" fillId="7" borderId="16" xfId="0" applyNumberFormat="1" applyFont="1" applyFill="1" applyBorder="1" applyAlignment="1">
      <alignment horizontal="center" vertical="center" wrapText="1"/>
    </xf>
    <xf numFmtId="49" fontId="5" fillId="7" borderId="17" xfId="0" applyNumberFormat="1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49" fontId="5" fillId="8" borderId="16" xfId="0" applyNumberFormat="1" applyFont="1" applyFill="1" applyBorder="1" applyAlignment="1">
      <alignment horizontal="center" vertical="center" wrapText="1"/>
    </xf>
    <xf numFmtId="49" fontId="5" fillId="8" borderId="17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41.8515625" style="3" customWidth="1"/>
    <col min="4" max="6" width="14.00390625" style="3" bestFit="1" customWidth="1"/>
    <col min="7" max="7" width="10.8515625" style="3" customWidth="1"/>
    <col min="8" max="8" width="14.0039062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10.421875" style="3" customWidth="1"/>
    <col min="16" max="16" width="11.28125" style="3" bestFit="1" customWidth="1"/>
    <col min="17" max="17" width="25.7109375" style="3" bestFit="1" customWidth="1"/>
    <col min="18" max="16384" width="8.7109375" style="3" customWidth="1"/>
  </cols>
  <sheetData>
    <row r="1" ht="19.5">
      <c r="A1" s="1" t="s">
        <v>38</v>
      </c>
    </row>
    <row r="2" spans="1:11" ht="19.5">
      <c r="A2" s="1" t="s">
        <v>42</v>
      </c>
      <c r="B2" s="1"/>
      <c r="C2" s="1"/>
      <c r="D2" s="2"/>
      <c r="E2" s="23"/>
      <c r="G2" s="28"/>
      <c r="K2"/>
    </row>
    <row r="3" ht="13.5" thickBot="1"/>
    <row r="4" spans="1:17" ht="57" customHeight="1" thickBot="1">
      <c r="A4" s="51"/>
      <c r="B4" s="52"/>
      <c r="C4" s="53" t="s">
        <v>16</v>
      </c>
      <c r="D4" s="53" t="s">
        <v>80</v>
      </c>
      <c r="E4" s="53" t="s">
        <v>43</v>
      </c>
      <c r="F4" s="53" t="s">
        <v>79</v>
      </c>
      <c r="G4" s="53" t="s">
        <v>17</v>
      </c>
      <c r="H4" s="53" t="s">
        <v>81</v>
      </c>
      <c r="I4" s="53" t="s">
        <v>18</v>
      </c>
      <c r="J4" s="53" t="s">
        <v>19</v>
      </c>
      <c r="K4" s="53" t="s">
        <v>20</v>
      </c>
      <c r="L4" s="53" t="s">
        <v>21</v>
      </c>
      <c r="M4" s="53" t="s">
        <v>22</v>
      </c>
      <c r="N4" s="53" t="s">
        <v>23</v>
      </c>
      <c r="O4" s="53" t="s">
        <v>24</v>
      </c>
      <c r="P4" s="53" t="s">
        <v>25</v>
      </c>
      <c r="Q4" s="54" t="s">
        <v>26</v>
      </c>
    </row>
    <row r="5" spans="1:17" ht="61.5" customHeight="1">
      <c r="A5" s="55"/>
      <c r="B5" s="56"/>
      <c r="C5" s="57" t="s">
        <v>72</v>
      </c>
      <c r="D5" s="57" t="s">
        <v>82</v>
      </c>
      <c r="E5" s="57" t="s">
        <v>84</v>
      </c>
      <c r="F5" s="57" t="s">
        <v>78</v>
      </c>
      <c r="G5" s="57" t="s">
        <v>73</v>
      </c>
      <c r="H5" s="57" t="s">
        <v>83</v>
      </c>
      <c r="I5" s="57" t="s">
        <v>69</v>
      </c>
      <c r="J5" s="57" t="s">
        <v>67</v>
      </c>
      <c r="K5" s="57" t="s">
        <v>70</v>
      </c>
      <c r="L5" s="57" t="s">
        <v>74</v>
      </c>
      <c r="M5" s="57" t="s">
        <v>60</v>
      </c>
      <c r="N5" s="57" t="s">
        <v>65</v>
      </c>
      <c r="O5" s="57" t="s">
        <v>71</v>
      </c>
      <c r="P5" s="57" t="s">
        <v>66</v>
      </c>
      <c r="Q5" s="58" t="s">
        <v>68</v>
      </c>
    </row>
    <row r="6" spans="1:17" ht="25.5" customHeight="1">
      <c r="A6" s="37">
        <v>1</v>
      </c>
      <c r="B6" s="62" t="s">
        <v>5</v>
      </c>
      <c r="C6" s="4" t="s">
        <v>7</v>
      </c>
      <c r="D6" s="30">
        <v>328836.02</v>
      </c>
      <c r="E6" s="42">
        <f>D6/3.452</f>
        <v>95259.56546929317</v>
      </c>
      <c r="F6" s="42" t="s">
        <v>40</v>
      </c>
      <c r="G6" s="15" t="s">
        <v>41</v>
      </c>
      <c r="H6" s="30">
        <v>22153</v>
      </c>
      <c r="I6" s="29">
        <v>506</v>
      </c>
      <c r="J6" s="27">
        <f>D6/H6</f>
        <v>14.843859522412314</v>
      </c>
      <c r="K6" s="29">
        <v>21</v>
      </c>
      <c r="L6" s="42">
        <v>1</v>
      </c>
      <c r="M6" s="30">
        <v>397252.01</v>
      </c>
      <c r="N6" s="30">
        <v>26397</v>
      </c>
      <c r="O6" s="42">
        <f aca="true" t="shared" si="0" ref="O6:O15">M6/3.452</f>
        <v>115078.79779837775</v>
      </c>
      <c r="P6" s="48">
        <v>41824</v>
      </c>
      <c r="Q6" s="36" t="s">
        <v>36</v>
      </c>
    </row>
    <row r="7" spans="1:17" ht="25.5" customHeight="1">
      <c r="A7" s="37">
        <f>A6+1</f>
        <v>2</v>
      </c>
      <c r="B7" s="49">
        <v>1</v>
      </c>
      <c r="C7" s="4" t="s">
        <v>50</v>
      </c>
      <c r="D7" s="30">
        <v>132541.12</v>
      </c>
      <c r="E7" s="42">
        <f aca="true" t="shared" si="1" ref="E7:E13">D7/3.452</f>
        <v>38395.457705677865</v>
      </c>
      <c r="F7" s="42">
        <v>372602.68</v>
      </c>
      <c r="G7" s="15">
        <f>(D7-F7)/F7</f>
        <v>-0.6442829665100638</v>
      </c>
      <c r="H7" s="30">
        <v>7176</v>
      </c>
      <c r="I7" s="29">
        <v>301</v>
      </c>
      <c r="J7" s="27">
        <f>D7/H7</f>
        <v>18.47005574136009</v>
      </c>
      <c r="K7" s="29">
        <v>17</v>
      </c>
      <c r="L7" s="42">
        <v>2</v>
      </c>
      <c r="M7" s="30">
        <v>536584.6</v>
      </c>
      <c r="N7" s="30">
        <v>29352</v>
      </c>
      <c r="O7" s="42">
        <f t="shared" si="0"/>
        <v>155441.65701042872</v>
      </c>
      <c r="P7" s="48">
        <v>41817</v>
      </c>
      <c r="Q7" s="36" t="s">
        <v>51</v>
      </c>
    </row>
    <row r="8" spans="1:17" ht="25.5" customHeight="1">
      <c r="A8" s="37">
        <f aca="true" t="shared" si="2" ref="A8:A15">A7+1</f>
        <v>3</v>
      </c>
      <c r="B8" s="49">
        <v>2</v>
      </c>
      <c r="C8" s="4" t="s">
        <v>61</v>
      </c>
      <c r="D8" s="30">
        <v>28567.5</v>
      </c>
      <c r="E8" s="42">
        <f>D8/3.452</f>
        <v>8275.63731170336</v>
      </c>
      <c r="F8" s="42">
        <v>89720.6</v>
      </c>
      <c r="G8" s="15">
        <f>(D8-F8)/F8</f>
        <v>-0.6815948622724325</v>
      </c>
      <c r="H8" s="30">
        <v>1800</v>
      </c>
      <c r="I8" s="29">
        <v>91</v>
      </c>
      <c r="J8" s="27">
        <f>D8/H8</f>
        <v>15.870833333333334</v>
      </c>
      <c r="K8" s="29">
        <v>9</v>
      </c>
      <c r="L8" s="42">
        <v>3</v>
      </c>
      <c r="M8" s="30">
        <v>285520.78</v>
      </c>
      <c r="N8" s="30">
        <v>20804</v>
      </c>
      <c r="O8" s="42">
        <f>M8/3.452</f>
        <v>82711.69756662805</v>
      </c>
      <c r="P8" s="48">
        <v>41810</v>
      </c>
      <c r="Q8" s="36" t="s">
        <v>36</v>
      </c>
    </row>
    <row r="9" spans="1:17" ht="25.5" customHeight="1">
      <c r="A9" s="37">
        <f t="shared" si="2"/>
        <v>4</v>
      </c>
      <c r="B9" s="49">
        <v>3</v>
      </c>
      <c r="C9" s="4" t="s">
        <v>62</v>
      </c>
      <c r="D9" s="30">
        <v>25755.7</v>
      </c>
      <c r="E9" s="42">
        <f>D9/3.452</f>
        <v>7461.095017381229</v>
      </c>
      <c r="F9" s="30">
        <v>89230.9</v>
      </c>
      <c r="G9" s="15">
        <f>(D9-F9)/F9</f>
        <v>-0.711358957491183</v>
      </c>
      <c r="H9" s="30">
        <v>1532</v>
      </c>
      <c r="I9" s="29">
        <v>82</v>
      </c>
      <c r="J9" s="27">
        <f>D9/H9</f>
        <v>16.811814621409923</v>
      </c>
      <c r="K9" s="29">
        <v>7</v>
      </c>
      <c r="L9" s="42">
        <v>4</v>
      </c>
      <c r="M9" s="30">
        <v>483077.9</v>
      </c>
      <c r="N9" s="30">
        <v>31983</v>
      </c>
      <c r="O9" s="42">
        <f t="shared" si="0"/>
        <v>139941.45422943222</v>
      </c>
      <c r="P9" s="46">
        <v>41803</v>
      </c>
      <c r="Q9" s="36" t="s">
        <v>32</v>
      </c>
    </row>
    <row r="10" spans="1:17" ht="25.5" customHeight="1">
      <c r="A10" s="37">
        <f t="shared" si="2"/>
        <v>5</v>
      </c>
      <c r="B10" s="49">
        <v>5</v>
      </c>
      <c r="C10" s="4" t="s">
        <v>11</v>
      </c>
      <c r="D10" s="30">
        <v>18122.57</v>
      </c>
      <c r="E10" s="42">
        <f>D10/3.452</f>
        <v>5249.875434530707</v>
      </c>
      <c r="F10" s="30">
        <v>54328.35</v>
      </c>
      <c r="G10" s="15">
        <f>(D10-F10)/F10</f>
        <v>-0.6664251721246826</v>
      </c>
      <c r="H10" s="30">
        <v>1034</v>
      </c>
      <c r="I10" s="29">
        <v>107</v>
      </c>
      <c r="J10" s="27">
        <f>D10/H10</f>
        <v>17.526663442940038</v>
      </c>
      <c r="K10" s="29">
        <v>10</v>
      </c>
      <c r="L10" s="42">
        <v>5</v>
      </c>
      <c r="M10" s="30">
        <v>473628.39</v>
      </c>
      <c r="N10" s="30">
        <v>29240</v>
      </c>
      <c r="O10" s="42">
        <f t="shared" si="0"/>
        <v>137204.0527230591</v>
      </c>
      <c r="P10" s="48">
        <v>41796</v>
      </c>
      <c r="Q10" s="36" t="s">
        <v>12</v>
      </c>
    </row>
    <row r="11" spans="1:17" ht="25.5" customHeight="1">
      <c r="A11" s="37">
        <f t="shared" si="2"/>
        <v>6</v>
      </c>
      <c r="B11" s="49">
        <v>6</v>
      </c>
      <c r="C11" s="4" t="s">
        <v>46</v>
      </c>
      <c r="D11" s="30">
        <v>15949.6</v>
      </c>
      <c r="E11" s="42">
        <f t="shared" si="1"/>
        <v>4620.393974507532</v>
      </c>
      <c r="F11" s="42">
        <v>46840.7</v>
      </c>
      <c r="G11" s="15">
        <f>(D11-F11)/F11</f>
        <v>-0.6594927061294985</v>
      </c>
      <c r="H11" s="30">
        <v>951</v>
      </c>
      <c r="I11" s="29">
        <v>84</v>
      </c>
      <c r="J11" s="27">
        <f>D11/H11</f>
        <v>16.771398527865404</v>
      </c>
      <c r="K11" s="29">
        <v>6</v>
      </c>
      <c r="L11" s="42">
        <v>3</v>
      </c>
      <c r="M11" s="30">
        <v>143929.19999999998</v>
      </c>
      <c r="N11" s="30">
        <v>9680</v>
      </c>
      <c r="O11" s="42">
        <f t="shared" si="0"/>
        <v>41694.438006952485</v>
      </c>
      <c r="P11" s="48">
        <v>41810</v>
      </c>
      <c r="Q11" s="36" t="s">
        <v>31</v>
      </c>
    </row>
    <row r="12" spans="1:17" ht="25.5" customHeight="1">
      <c r="A12" s="37">
        <f t="shared" si="2"/>
        <v>7</v>
      </c>
      <c r="B12" s="62" t="s">
        <v>5</v>
      </c>
      <c r="C12" s="4" t="s">
        <v>3</v>
      </c>
      <c r="D12" s="30">
        <v>15411</v>
      </c>
      <c r="E12" s="42">
        <f>D12/3.452</f>
        <v>4464.368482039397</v>
      </c>
      <c r="F12" s="30" t="s">
        <v>33</v>
      </c>
      <c r="G12" s="15" t="s">
        <v>33</v>
      </c>
      <c r="H12" s="30">
        <v>1037</v>
      </c>
      <c r="I12" s="29">
        <v>149</v>
      </c>
      <c r="J12" s="27">
        <f>D12/H12</f>
        <v>14.861137897782063</v>
      </c>
      <c r="K12" s="29">
        <v>12</v>
      </c>
      <c r="L12" s="42">
        <v>1</v>
      </c>
      <c r="M12" s="30">
        <v>15411</v>
      </c>
      <c r="N12" s="30">
        <v>1037</v>
      </c>
      <c r="O12" s="42">
        <f>M12/3.452</f>
        <v>4464.368482039397</v>
      </c>
      <c r="P12" s="48">
        <v>41824</v>
      </c>
      <c r="Q12" s="36" t="s">
        <v>2</v>
      </c>
    </row>
    <row r="13" spans="1:17" ht="25.5" customHeight="1">
      <c r="A13" s="37">
        <f t="shared" si="2"/>
        <v>8</v>
      </c>
      <c r="B13" s="62" t="s">
        <v>5</v>
      </c>
      <c r="C13" s="4" t="s">
        <v>85</v>
      </c>
      <c r="D13" s="30">
        <v>12712</v>
      </c>
      <c r="E13" s="42">
        <f t="shared" si="1"/>
        <v>3682.502896871379</v>
      </c>
      <c r="F13" s="30" t="s">
        <v>4</v>
      </c>
      <c r="G13" s="61" t="s">
        <v>4</v>
      </c>
      <c r="H13" s="30">
        <v>832</v>
      </c>
      <c r="I13" s="29">
        <v>140</v>
      </c>
      <c r="J13" s="27">
        <f>D13/H13</f>
        <v>15.278846153846153</v>
      </c>
      <c r="K13" s="29">
        <v>11</v>
      </c>
      <c r="L13" s="42">
        <v>1</v>
      </c>
      <c r="M13" s="30">
        <v>12712</v>
      </c>
      <c r="N13" s="30">
        <v>832</v>
      </c>
      <c r="O13" s="42">
        <f t="shared" si="0"/>
        <v>3682.502896871379</v>
      </c>
      <c r="P13" s="48">
        <v>41824</v>
      </c>
      <c r="Q13" s="36" t="s">
        <v>86</v>
      </c>
    </row>
    <row r="14" spans="1:17" ht="25.5" customHeight="1">
      <c r="A14" s="37">
        <f t="shared" si="2"/>
        <v>9</v>
      </c>
      <c r="B14" s="49">
        <v>11</v>
      </c>
      <c r="C14" s="4" t="s">
        <v>58</v>
      </c>
      <c r="D14" s="30">
        <v>12590</v>
      </c>
      <c r="E14" s="42">
        <f>D14/3.452</f>
        <v>3647.1610660486676</v>
      </c>
      <c r="F14" s="30">
        <v>36651.9</v>
      </c>
      <c r="G14" s="15">
        <f>(D14-F14)/F14</f>
        <v>-0.6564980260232075</v>
      </c>
      <c r="H14" s="30">
        <v>641</v>
      </c>
      <c r="I14" s="29">
        <v>42</v>
      </c>
      <c r="J14" s="27">
        <f>D14/H14</f>
        <v>19.641185647425896</v>
      </c>
      <c r="K14" s="29">
        <v>6</v>
      </c>
      <c r="L14" s="42">
        <v>6</v>
      </c>
      <c r="M14" s="30">
        <v>489305.7</v>
      </c>
      <c r="N14" s="30">
        <v>27148</v>
      </c>
      <c r="O14" s="42">
        <f t="shared" si="0"/>
        <v>141745.56778679029</v>
      </c>
      <c r="P14" s="46">
        <v>41789</v>
      </c>
      <c r="Q14" s="36" t="s">
        <v>59</v>
      </c>
    </row>
    <row r="15" spans="1:17" ht="25.5" customHeight="1">
      <c r="A15" s="37">
        <f t="shared" si="2"/>
        <v>10</v>
      </c>
      <c r="B15" s="63" t="s">
        <v>91</v>
      </c>
      <c r="C15" s="4" t="s">
        <v>92</v>
      </c>
      <c r="D15" s="30">
        <v>11011.9</v>
      </c>
      <c r="E15" s="42">
        <f>D15/3.452</f>
        <v>3190.0057937427578</v>
      </c>
      <c r="F15" s="30" t="s">
        <v>33</v>
      </c>
      <c r="G15" s="15" t="s">
        <v>33</v>
      </c>
      <c r="H15" s="30">
        <v>694</v>
      </c>
      <c r="I15" s="29">
        <v>27</v>
      </c>
      <c r="J15" s="27">
        <f>D15/H15</f>
        <v>15.86729106628242</v>
      </c>
      <c r="K15" s="29">
        <v>8</v>
      </c>
      <c r="L15" s="42" t="s">
        <v>49</v>
      </c>
      <c r="M15" s="30">
        <v>11011.9</v>
      </c>
      <c r="N15" s="30">
        <v>694</v>
      </c>
      <c r="O15" s="42">
        <f t="shared" si="0"/>
        <v>3190.0057937427578</v>
      </c>
      <c r="P15" s="48" t="s">
        <v>6</v>
      </c>
      <c r="Q15" s="36" t="s">
        <v>37</v>
      </c>
    </row>
    <row r="16" spans="1:17" ht="27" customHeight="1">
      <c r="A16" s="37"/>
      <c r="B16" s="43"/>
      <c r="C16" s="12" t="s">
        <v>27</v>
      </c>
      <c r="D16" s="41">
        <f>SUM(D6:D15)</f>
        <v>601497.41</v>
      </c>
      <c r="E16" s="41">
        <f>SUM(E6:E15)</f>
        <v>174246.06315179603</v>
      </c>
      <c r="F16" s="41">
        <v>879939.9</v>
      </c>
      <c r="G16" s="13">
        <f>(D16-F16)/F16</f>
        <v>-0.3164335314264076</v>
      </c>
      <c r="H16" s="41">
        <f>SUM(H6:H15)</f>
        <v>37850</v>
      </c>
      <c r="I16" s="16"/>
      <c r="J16" s="16"/>
      <c r="K16" s="17"/>
      <c r="L16" s="16"/>
      <c r="M16" s="18"/>
      <c r="N16" s="18"/>
      <c r="O16" s="14"/>
      <c r="P16" s="24"/>
      <c r="Q16" s="36"/>
    </row>
    <row r="17" spans="1:17" ht="9" customHeight="1">
      <c r="A17" s="47"/>
      <c r="B17" s="44"/>
      <c r="C17" s="5"/>
      <c r="D17" s="6"/>
      <c r="E17" s="6"/>
      <c r="F17" s="6"/>
      <c r="G17" s="7"/>
      <c r="H17" s="7"/>
      <c r="I17" s="8"/>
      <c r="J17" s="8"/>
      <c r="K17" s="7"/>
      <c r="L17" s="8"/>
      <c r="M17" s="7"/>
      <c r="N17" s="7"/>
      <c r="O17" s="7"/>
      <c r="P17" s="25"/>
      <c r="Q17" s="38"/>
    </row>
    <row r="18" spans="1:17" ht="25.5" customHeight="1">
      <c r="A18" s="37">
        <f>A15+1</f>
        <v>11</v>
      </c>
      <c r="B18" s="49">
        <v>7</v>
      </c>
      <c r="C18" s="4" t="s">
        <v>28</v>
      </c>
      <c r="D18" s="30">
        <v>10630.939999999999</v>
      </c>
      <c r="E18" s="42">
        <f>D18/3.452</f>
        <v>3079.6465816917726</v>
      </c>
      <c r="F18" s="30">
        <v>43359.08</v>
      </c>
      <c r="G18" s="15">
        <f>(D18-F18)/F18</f>
        <v>-0.7548162922276026</v>
      </c>
      <c r="H18" s="30">
        <v>871</v>
      </c>
      <c r="I18" s="29">
        <v>217</v>
      </c>
      <c r="J18" s="27">
        <f>D18/H18</f>
        <v>12.205442020665899</v>
      </c>
      <c r="K18" s="29">
        <v>13</v>
      </c>
      <c r="L18" s="42">
        <v>9</v>
      </c>
      <c r="M18" s="30">
        <v>655486.19</v>
      </c>
      <c r="N18" s="30">
        <v>49434</v>
      </c>
      <c r="O18" s="42">
        <f>M18/3.452</f>
        <v>189885.9183082271</v>
      </c>
      <c r="P18" s="46">
        <v>41768</v>
      </c>
      <c r="Q18" s="36" t="s">
        <v>29</v>
      </c>
    </row>
    <row r="19" spans="1:17" ht="25.5" customHeight="1">
      <c r="A19" s="37">
        <f>A18+1</f>
        <v>12</v>
      </c>
      <c r="B19" s="49">
        <v>8</v>
      </c>
      <c r="C19" s="4" t="s">
        <v>10</v>
      </c>
      <c r="D19" s="30">
        <v>9232.6</v>
      </c>
      <c r="E19" s="42">
        <f>D19/3.452</f>
        <v>2674.5654692931635</v>
      </c>
      <c r="F19" s="30">
        <v>40770.3</v>
      </c>
      <c r="G19" s="15">
        <f>(D19-F19)/F19</f>
        <v>-0.7735459390782016</v>
      </c>
      <c r="H19" s="30">
        <v>630</v>
      </c>
      <c r="I19" s="29">
        <f>12*7</f>
        <v>84</v>
      </c>
      <c r="J19" s="27">
        <f>D19/H19</f>
        <v>14.654920634920636</v>
      </c>
      <c r="K19" s="29">
        <v>9</v>
      </c>
      <c r="L19" s="42">
        <v>2</v>
      </c>
      <c r="M19" s="30">
        <v>50002.9</v>
      </c>
      <c r="N19" s="30">
        <v>3284</v>
      </c>
      <c r="O19" s="42">
        <f>M19/3.452</f>
        <v>14485.196987253767</v>
      </c>
      <c r="P19" s="48">
        <v>41817</v>
      </c>
      <c r="Q19" s="36" t="s">
        <v>48</v>
      </c>
    </row>
    <row r="20" spans="1:17" ht="25.5" customHeight="1">
      <c r="A20" s="37">
        <f aca="true" t="shared" si="3" ref="A20:A27">A19+1</f>
        <v>13</v>
      </c>
      <c r="B20" s="49">
        <v>10</v>
      </c>
      <c r="C20" s="4" t="s">
        <v>55</v>
      </c>
      <c r="D20" s="30">
        <v>6647</v>
      </c>
      <c r="E20" s="42">
        <f>D20/3.452</f>
        <v>1925.550405561993</v>
      </c>
      <c r="F20" s="42">
        <v>37156.8</v>
      </c>
      <c r="G20" s="15">
        <f>(D20-F20)/F20</f>
        <v>-0.8211094604486932</v>
      </c>
      <c r="H20" s="30">
        <v>519</v>
      </c>
      <c r="I20" s="29">
        <v>49</v>
      </c>
      <c r="J20" s="27">
        <f>D20/H20</f>
        <v>12.80732177263969</v>
      </c>
      <c r="K20" s="29">
        <v>7</v>
      </c>
      <c r="L20" s="42">
        <v>13</v>
      </c>
      <c r="M20" s="30">
        <v>1450631.63</v>
      </c>
      <c r="N20" s="30">
        <v>101052</v>
      </c>
      <c r="O20" s="42">
        <f>M20/3.452</f>
        <v>420229.3250289687</v>
      </c>
      <c r="P20" s="48">
        <v>41740</v>
      </c>
      <c r="Q20" s="36" t="s">
        <v>36</v>
      </c>
    </row>
    <row r="21" spans="1:17" ht="25.5" customHeight="1">
      <c r="A21" s="37">
        <f t="shared" si="3"/>
        <v>14</v>
      </c>
      <c r="B21" s="49">
        <v>9</v>
      </c>
      <c r="C21" s="4" t="s">
        <v>76</v>
      </c>
      <c r="D21" s="30">
        <v>4919</v>
      </c>
      <c r="E21" s="42">
        <f aca="true" t="shared" si="4" ref="E21:E27">D21/3.452</f>
        <v>1424.971031286211</v>
      </c>
      <c r="F21" s="30">
        <v>37514.5</v>
      </c>
      <c r="G21" s="15">
        <f>(D21-F21)/F21</f>
        <v>-0.8688773674179318</v>
      </c>
      <c r="H21" s="30">
        <v>303</v>
      </c>
      <c r="I21" s="29">
        <v>45</v>
      </c>
      <c r="J21" s="27">
        <f>D21/H21</f>
        <v>16.234323432343235</v>
      </c>
      <c r="K21" s="29">
        <v>9</v>
      </c>
      <c r="L21" s="42">
        <v>2</v>
      </c>
      <c r="M21" s="30">
        <v>42433.5</v>
      </c>
      <c r="N21" s="30">
        <v>2730</v>
      </c>
      <c r="O21" s="42">
        <f aca="true" t="shared" si="5" ref="O21:O27">M21/3.452</f>
        <v>12292.439165701044</v>
      </c>
      <c r="P21" s="48">
        <v>41817</v>
      </c>
      <c r="Q21" s="36" t="s">
        <v>37</v>
      </c>
    </row>
    <row r="22" spans="1:17" ht="25.5" customHeight="1">
      <c r="A22" s="37">
        <f t="shared" si="3"/>
        <v>15</v>
      </c>
      <c r="B22" s="64" t="s">
        <v>88</v>
      </c>
      <c r="C22" s="4" t="s">
        <v>77</v>
      </c>
      <c r="D22" s="30">
        <v>2877</v>
      </c>
      <c r="E22" s="42">
        <f t="shared" si="4"/>
        <v>833.4298957126304</v>
      </c>
      <c r="F22" s="30" t="s">
        <v>75</v>
      </c>
      <c r="G22" s="15" t="s">
        <v>33</v>
      </c>
      <c r="H22" s="30">
        <v>179</v>
      </c>
      <c r="I22" s="29">
        <v>5</v>
      </c>
      <c r="J22" s="27">
        <f>D22/H22</f>
        <v>16.07262569832402</v>
      </c>
      <c r="K22" s="29">
        <v>5</v>
      </c>
      <c r="L22" s="42" t="s">
        <v>49</v>
      </c>
      <c r="M22" s="30">
        <v>2877</v>
      </c>
      <c r="N22" s="30">
        <v>179</v>
      </c>
      <c r="O22" s="42">
        <f t="shared" si="5"/>
        <v>833.4298957126304</v>
      </c>
      <c r="P22" s="48" t="s">
        <v>6</v>
      </c>
      <c r="Q22" s="36" t="s">
        <v>87</v>
      </c>
    </row>
    <row r="23" spans="1:17" ht="25.5" customHeight="1">
      <c r="A23" s="37">
        <f t="shared" si="3"/>
        <v>16</v>
      </c>
      <c r="B23" s="43">
        <f>B24+1</f>
        <v>13</v>
      </c>
      <c r="C23" s="4" t="s">
        <v>47</v>
      </c>
      <c r="D23" s="30">
        <v>2612</v>
      </c>
      <c r="E23" s="42">
        <f>D23/3.452</f>
        <v>756.6628041714948</v>
      </c>
      <c r="F23" s="42">
        <v>9611</v>
      </c>
      <c r="G23" s="15">
        <f>(D23-F23)/F23</f>
        <v>-0.7282280720008324</v>
      </c>
      <c r="H23" s="30">
        <v>145</v>
      </c>
      <c r="I23" s="29">
        <v>7</v>
      </c>
      <c r="J23" s="27">
        <f>D23/H23</f>
        <v>18.013793103448275</v>
      </c>
      <c r="K23" s="29">
        <v>1</v>
      </c>
      <c r="L23" s="42">
        <v>3</v>
      </c>
      <c r="M23" s="30">
        <v>39947.4</v>
      </c>
      <c r="N23" s="30">
        <v>2830</v>
      </c>
      <c r="O23" s="42">
        <f>M23/3.452</f>
        <v>11572.247972190034</v>
      </c>
      <c r="P23" s="48">
        <v>41810</v>
      </c>
      <c r="Q23" s="36" t="s">
        <v>48</v>
      </c>
    </row>
    <row r="24" spans="1:17" ht="25.5" customHeight="1">
      <c r="A24" s="37">
        <f t="shared" si="3"/>
        <v>17</v>
      </c>
      <c r="B24" s="49">
        <v>12</v>
      </c>
      <c r="C24" s="4" t="s">
        <v>44</v>
      </c>
      <c r="D24" s="30">
        <v>2084</v>
      </c>
      <c r="E24" s="42">
        <f>D24/3.452</f>
        <v>603.7079953650058</v>
      </c>
      <c r="F24" s="30">
        <v>10610</v>
      </c>
      <c r="G24" s="15">
        <f>(D24-F24)/F24</f>
        <v>-0.8035815268614515</v>
      </c>
      <c r="H24" s="30">
        <v>183</v>
      </c>
      <c r="I24" s="29">
        <v>45</v>
      </c>
      <c r="J24" s="27">
        <f>D24/H24</f>
        <v>11.387978142076502</v>
      </c>
      <c r="K24" s="29">
        <v>7</v>
      </c>
      <c r="L24" s="42">
        <v>5</v>
      </c>
      <c r="M24" s="30">
        <v>123813.59</v>
      </c>
      <c r="N24" s="30">
        <v>9841</v>
      </c>
      <c r="O24" s="42">
        <f>M24/3.452</f>
        <v>35867.204519119354</v>
      </c>
      <c r="P24" s="48">
        <v>41796</v>
      </c>
      <c r="Q24" s="36" t="s">
        <v>45</v>
      </c>
    </row>
    <row r="25" spans="1:17" ht="25.5" customHeight="1">
      <c r="A25" s="37">
        <f t="shared" si="3"/>
        <v>18</v>
      </c>
      <c r="B25" s="43">
        <v>18</v>
      </c>
      <c r="C25" s="4" t="s">
        <v>56</v>
      </c>
      <c r="D25" s="30">
        <v>1592</v>
      </c>
      <c r="E25" s="42">
        <f t="shared" si="4"/>
        <v>461.1819235225956</v>
      </c>
      <c r="F25" s="30">
        <v>1835.1</v>
      </c>
      <c r="G25" s="15">
        <f>(D25-F25)/F25</f>
        <v>-0.1324723448313443</v>
      </c>
      <c r="H25" s="30">
        <v>131</v>
      </c>
      <c r="I25" s="29">
        <v>14</v>
      </c>
      <c r="J25" s="27">
        <f>D25/H25</f>
        <v>12.15267175572519</v>
      </c>
      <c r="K25" s="29">
        <v>2</v>
      </c>
      <c r="L25" s="42">
        <v>41</v>
      </c>
      <c r="M25" s="30">
        <v>613748.1</v>
      </c>
      <c r="N25" s="30">
        <v>53747</v>
      </c>
      <c r="O25" s="42">
        <f t="shared" si="5"/>
        <v>177794.9304750869</v>
      </c>
      <c r="P25" s="46">
        <v>41544</v>
      </c>
      <c r="Q25" s="36" t="s">
        <v>57</v>
      </c>
    </row>
    <row r="26" spans="1:17" ht="25.5" customHeight="1">
      <c r="A26" s="37">
        <f t="shared" si="3"/>
        <v>19</v>
      </c>
      <c r="B26" s="43">
        <v>31</v>
      </c>
      <c r="C26" s="4" t="s">
        <v>53</v>
      </c>
      <c r="D26" s="30">
        <v>1266</v>
      </c>
      <c r="E26" s="42">
        <f t="shared" si="4"/>
        <v>366.7439165701043</v>
      </c>
      <c r="F26" s="42">
        <v>104</v>
      </c>
      <c r="G26" s="15">
        <f>(D26-F26)/F26</f>
        <v>11.173076923076923</v>
      </c>
      <c r="H26" s="30">
        <v>88</v>
      </c>
      <c r="I26" s="29">
        <v>14</v>
      </c>
      <c r="J26" s="27">
        <f>D26/H26</f>
        <v>14.386363636363637</v>
      </c>
      <c r="K26" s="29">
        <v>2</v>
      </c>
      <c r="L26" s="42">
        <v>40</v>
      </c>
      <c r="M26" s="30">
        <v>214817</v>
      </c>
      <c r="N26" s="30">
        <v>14870</v>
      </c>
      <c r="O26" s="42">
        <f t="shared" si="5"/>
        <v>62229.72190034763</v>
      </c>
      <c r="P26" s="46">
        <v>41551</v>
      </c>
      <c r="Q26" s="36" t="s">
        <v>54</v>
      </c>
    </row>
    <row r="27" spans="1:17" ht="25.5" customHeight="1">
      <c r="A27" s="37">
        <f t="shared" si="3"/>
        <v>20</v>
      </c>
      <c r="B27" s="43">
        <v>20</v>
      </c>
      <c r="C27" s="4" t="s">
        <v>34</v>
      </c>
      <c r="D27" s="30">
        <v>1200</v>
      </c>
      <c r="E27" s="42">
        <f t="shared" si="4"/>
        <v>347.62456546929315</v>
      </c>
      <c r="F27" s="42">
        <v>930</v>
      </c>
      <c r="G27" s="15">
        <f>(D27-F27)/F27</f>
        <v>0.2903225806451613</v>
      </c>
      <c r="H27" s="30">
        <v>80</v>
      </c>
      <c r="I27" s="29">
        <v>1</v>
      </c>
      <c r="J27" s="27">
        <f>D27/H27</f>
        <v>15</v>
      </c>
      <c r="K27" s="29">
        <v>1</v>
      </c>
      <c r="L27" s="42">
        <v>17</v>
      </c>
      <c r="M27" s="30">
        <v>403391.2</v>
      </c>
      <c r="N27" s="30">
        <v>26132</v>
      </c>
      <c r="O27" s="42">
        <f t="shared" si="5"/>
        <v>116857.24217844728</v>
      </c>
      <c r="P27" s="46">
        <v>41712</v>
      </c>
      <c r="Q27" s="36" t="s">
        <v>36</v>
      </c>
    </row>
    <row r="28" spans="1:17" ht="27" customHeight="1">
      <c r="A28" s="59"/>
      <c r="B28" s="43"/>
      <c r="C28" s="12" t="s">
        <v>13</v>
      </c>
      <c r="D28" s="41">
        <f>SUM(D18:D27)+D16</f>
        <v>644557.9500000001</v>
      </c>
      <c r="E28" s="41">
        <f>SUM(E18:E27)+E16</f>
        <v>186720.1477404403</v>
      </c>
      <c r="F28" s="41">
        <v>956278.1000000001</v>
      </c>
      <c r="G28" s="13">
        <f>(D28-F28)/F28</f>
        <v>-0.32597227731138045</v>
      </c>
      <c r="H28" s="41">
        <f>SUM(H18:H27)+H16</f>
        <v>40979</v>
      </c>
      <c r="I28" s="16"/>
      <c r="J28" s="16"/>
      <c r="K28" s="17"/>
      <c r="L28" s="16"/>
      <c r="M28" s="18"/>
      <c r="N28" s="18"/>
      <c r="O28" s="14"/>
      <c r="P28" s="24"/>
      <c r="Q28" s="36"/>
    </row>
    <row r="29" spans="1:17" ht="12" customHeight="1">
      <c r="A29" s="60"/>
      <c r="B29" s="45"/>
      <c r="C29" s="9"/>
      <c r="D29" s="10"/>
      <c r="E29" s="10"/>
      <c r="F29" s="10"/>
      <c r="G29" s="20"/>
      <c r="H29" s="50">
        <f>SUM(H28:H28)</f>
        <v>40979</v>
      </c>
      <c r="I29" s="21">
        <v>3</v>
      </c>
      <c r="J29" s="21"/>
      <c r="K29" s="32"/>
      <c r="L29" s="21"/>
      <c r="M29" s="22"/>
      <c r="N29" s="22"/>
      <c r="O29" s="22"/>
      <c r="P29" s="26"/>
      <c r="Q29" s="40"/>
    </row>
    <row r="30" spans="1:17" ht="25.5" customHeight="1">
      <c r="A30" s="37">
        <f>A27+1</f>
        <v>21</v>
      </c>
      <c r="B30" s="43">
        <f>B23+1</f>
        <v>14</v>
      </c>
      <c r="C30" s="4" t="s">
        <v>52</v>
      </c>
      <c r="D30" s="30">
        <v>1042</v>
      </c>
      <c r="E30" s="42">
        <f aca="true" t="shared" si="6" ref="E30:E39">D30/3.452</f>
        <v>301.8539976825029</v>
      </c>
      <c r="F30" s="30">
        <v>4539.2</v>
      </c>
      <c r="G30" s="15">
        <f>(D30-F30)/F30</f>
        <v>-0.7704441311244272</v>
      </c>
      <c r="H30" s="30">
        <v>59</v>
      </c>
      <c r="I30" s="29">
        <v>7</v>
      </c>
      <c r="J30" s="27">
        <f>D30/H30</f>
        <v>17.661016949152543</v>
      </c>
      <c r="K30" s="29">
        <v>1</v>
      </c>
      <c r="L30" s="42">
        <v>12</v>
      </c>
      <c r="M30" s="30">
        <v>488919.5</v>
      </c>
      <c r="N30" s="30">
        <v>28354</v>
      </c>
      <c r="O30" s="42">
        <f aca="true" t="shared" si="7" ref="O30:O39">M30/3.452</f>
        <v>141633.69061413672</v>
      </c>
      <c r="P30" s="48">
        <v>41747</v>
      </c>
      <c r="Q30" s="36" t="s">
        <v>51</v>
      </c>
    </row>
    <row r="31" spans="1:17" ht="25.5" customHeight="1">
      <c r="A31" s="37">
        <f aca="true" t="shared" si="8" ref="A31:A39">A30+1</f>
        <v>22</v>
      </c>
      <c r="B31" s="43">
        <f>B32+1</f>
        <v>16</v>
      </c>
      <c r="C31" s="4" t="s">
        <v>30</v>
      </c>
      <c r="D31" s="30">
        <v>955</v>
      </c>
      <c r="E31" s="42">
        <f t="shared" si="6"/>
        <v>276.65121668597914</v>
      </c>
      <c r="F31" s="30">
        <v>3511</v>
      </c>
      <c r="G31" s="15">
        <f>(D31-F31)/F31</f>
        <v>-0.7279977214468812</v>
      </c>
      <c r="H31" s="30">
        <v>66</v>
      </c>
      <c r="I31" s="29">
        <v>14</v>
      </c>
      <c r="J31" s="27">
        <f>D31/H31</f>
        <v>14.469696969696969</v>
      </c>
      <c r="K31" s="29">
        <v>1</v>
      </c>
      <c r="L31" s="42">
        <v>7</v>
      </c>
      <c r="M31" s="30">
        <v>78054.15</v>
      </c>
      <c r="N31" s="30">
        <v>5364</v>
      </c>
      <c r="O31" s="42">
        <f t="shared" si="7"/>
        <v>22611.283314020857</v>
      </c>
      <c r="P31" s="48">
        <v>41782</v>
      </c>
      <c r="Q31" s="36" t="s">
        <v>31</v>
      </c>
    </row>
    <row r="32" spans="1:17" ht="25.5" customHeight="1">
      <c r="A32" s="37">
        <f t="shared" si="8"/>
        <v>23</v>
      </c>
      <c r="B32" s="43">
        <f>B30+1</f>
        <v>15</v>
      </c>
      <c r="C32" s="4" t="s">
        <v>15</v>
      </c>
      <c r="D32" s="30">
        <v>928</v>
      </c>
      <c r="E32" s="42">
        <f t="shared" si="6"/>
        <v>268.82966396292005</v>
      </c>
      <c r="F32" s="30">
        <v>4216</v>
      </c>
      <c r="G32" s="15">
        <f>(D32-F32)/F32</f>
        <v>-0.7798861480075902</v>
      </c>
      <c r="H32" s="30">
        <v>71</v>
      </c>
      <c r="I32" s="29">
        <v>16</v>
      </c>
      <c r="J32" s="27">
        <f>D32/H32</f>
        <v>13.070422535211268</v>
      </c>
      <c r="K32" s="29">
        <v>5</v>
      </c>
      <c r="L32" s="42">
        <v>4</v>
      </c>
      <c r="M32" s="30">
        <v>68833.8</v>
      </c>
      <c r="N32" s="30">
        <v>4786</v>
      </c>
      <c r="O32" s="42">
        <f t="shared" si="7"/>
        <v>19940.26651216686</v>
      </c>
      <c r="P32" s="48">
        <v>41803</v>
      </c>
      <c r="Q32" s="36" t="s">
        <v>45</v>
      </c>
    </row>
    <row r="33" spans="1:17" ht="25.5" customHeight="1">
      <c r="A33" s="37">
        <f t="shared" si="8"/>
        <v>24</v>
      </c>
      <c r="B33" s="43" t="s">
        <v>33</v>
      </c>
      <c r="C33" s="4" t="s">
        <v>93</v>
      </c>
      <c r="D33" s="30">
        <v>363</v>
      </c>
      <c r="E33" s="42">
        <f t="shared" si="6"/>
        <v>105.15643105446118</v>
      </c>
      <c r="F33" s="30" t="s">
        <v>75</v>
      </c>
      <c r="G33" s="15" t="s">
        <v>33</v>
      </c>
      <c r="H33" s="30">
        <v>68</v>
      </c>
      <c r="I33" s="29">
        <v>6</v>
      </c>
      <c r="J33" s="27">
        <f>D33/H33</f>
        <v>5.338235294117647</v>
      </c>
      <c r="K33" s="29">
        <v>1</v>
      </c>
      <c r="L33" s="42"/>
      <c r="M33" s="30">
        <v>320749.52</v>
      </c>
      <c r="N33" s="30">
        <v>27998</v>
      </c>
      <c r="O33" s="42">
        <f t="shared" si="7"/>
        <v>92917.01042873698</v>
      </c>
      <c r="P33" s="46">
        <v>41593</v>
      </c>
      <c r="Q33" s="36" t="s">
        <v>35</v>
      </c>
    </row>
    <row r="34" spans="1:17" ht="25.5" customHeight="1">
      <c r="A34" s="37">
        <f t="shared" si="8"/>
        <v>25</v>
      </c>
      <c r="B34" s="43" t="s">
        <v>33</v>
      </c>
      <c r="C34" s="4" t="s">
        <v>94</v>
      </c>
      <c r="D34" s="30">
        <v>282</v>
      </c>
      <c r="E34" s="42">
        <f t="shared" si="6"/>
        <v>81.6917728852839</v>
      </c>
      <c r="F34" s="30" t="s">
        <v>75</v>
      </c>
      <c r="G34" s="15" t="s">
        <v>33</v>
      </c>
      <c r="H34" s="30">
        <v>43</v>
      </c>
      <c r="I34" s="29">
        <v>7</v>
      </c>
      <c r="J34" s="27">
        <f>D34/H34</f>
        <v>6.558139534883721</v>
      </c>
      <c r="K34" s="29">
        <v>1</v>
      </c>
      <c r="L34" s="42"/>
      <c r="M34" s="30">
        <v>250011.77</v>
      </c>
      <c r="N34" s="30">
        <v>18520</v>
      </c>
      <c r="O34" s="42">
        <f t="shared" si="7"/>
        <v>72425.19409038239</v>
      </c>
      <c r="P34" s="48">
        <v>41754</v>
      </c>
      <c r="Q34" s="36" t="s">
        <v>95</v>
      </c>
    </row>
    <row r="35" spans="1:17" ht="25.5" customHeight="1">
      <c r="A35" s="37">
        <f t="shared" si="8"/>
        <v>26</v>
      </c>
      <c r="B35" s="43" t="s">
        <v>33</v>
      </c>
      <c r="C35" s="4" t="s">
        <v>89</v>
      </c>
      <c r="D35" s="30">
        <v>270</v>
      </c>
      <c r="E35" s="42">
        <f t="shared" si="6"/>
        <v>78.21552723059096</v>
      </c>
      <c r="F35" s="30" t="s">
        <v>75</v>
      </c>
      <c r="G35" s="15" t="s">
        <v>33</v>
      </c>
      <c r="H35" s="30">
        <v>45</v>
      </c>
      <c r="I35" s="29">
        <v>7</v>
      </c>
      <c r="J35" s="27">
        <f>D35/H35</f>
        <v>6</v>
      </c>
      <c r="K35" s="29">
        <v>1</v>
      </c>
      <c r="L35" s="42">
        <v>46</v>
      </c>
      <c r="M35" s="30">
        <v>710150</v>
      </c>
      <c r="N35" s="30">
        <v>57554</v>
      </c>
      <c r="O35" s="42">
        <f t="shared" si="7"/>
        <v>205721.32097334877</v>
      </c>
      <c r="P35" s="46">
        <v>41509</v>
      </c>
      <c r="Q35" s="36" t="s">
        <v>90</v>
      </c>
    </row>
    <row r="36" spans="1:17" ht="25.5" customHeight="1">
      <c r="A36" s="37">
        <f t="shared" si="8"/>
        <v>27</v>
      </c>
      <c r="B36" s="43">
        <v>22</v>
      </c>
      <c r="C36" s="4" t="s">
        <v>39</v>
      </c>
      <c r="D36" s="30">
        <v>259</v>
      </c>
      <c r="E36" s="42">
        <f>D36/3.452</f>
        <v>75.02896871378911</v>
      </c>
      <c r="F36" s="30">
        <v>396</v>
      </c>
      <c r="G36" s="15">
        <f>(D36-F36)/F36</f>
        <v>-0.34595959595959597</v>
      </c>
      <c r="H36" s="30">
        <v>52</v>
      </c>
      <c r="I36" s="29">
        <v>7</v>
      </c>
      <c r="J36" s="27">
        <f>D36/H36</f>
        <v>4.980769230769231</v>
      </c>
      <c r="K36" s="29">
        <v>1</v>
      </c>
      <c r="L36" s="42"/>
      <c r="M36" s="30">
        <v>729777.2</v>
      </c>
      <c r="N36" s="30">
        <v>59467</v>
      </c>
      <c r="O36" s="42">
        <f t="shared" si="7"/>
        <v>211407.06836616455</v>
      </c>
      <c r="P36" s="48">
        <v>41425</v>
      </c>
      <c r="Q36" s="36" t="s">
        <v>36</v>
      </c>
    </row>
    <row r="37" spans="1:17" ht="25.5" customHeight="1">
      <c r="A37" s="37">
        <f t="shared" si="8"/>
        <v>28</v>
      </c>
      <c r="B37" s="43">
        <v>29</v>
      </c>
      <c r="C37" s="4" t="s">
        <v>63</v>
      </c>
      <c r="D37" s="30">
        <v>234</v>
      </c>
      <c r="E37" s="42">
        <f t="shared" si="6"/>
        <v>67.78679026651217</v>
      </c>
      <c r="F37" s="30">
        <v>263</v>
      </c>
      <c r="G37" s="15">
        <f>(D37-F37)/F37</f>
        <v>-0.11026615969581749</v>
      </c>
      <c r="H37" s="30">
        <v>18</v>
      </c>
      <c r="I37" s="29">
        <v>3</v>
      </c>
      <c r="J37" s="27">
        <f>D37/H37</f>
        <v>13</v>
      </c>
      <c r="K37" s="29">
        <v>1</v>
      </c>
      <c r="L37" s="42">
        <v>16</v>
      </c>
      <c r="M37" s="30">
        <v>17745</v>
      </c>
      <c r="N37" s="30">
        <v>1373</v>
      </c>
      <c r="O37" s="42">
        <f t="shared" si="7"/>
        <v>5140.498261877173</v>
      </c>
      <c r="P37" s="48">
        <v>41719</v>
      </c>
      <c r="Q37" s="36" t="s">
        <v>64</v>
      </c>
    </row>
    <row r="38" spans="1:17" ht="25.5" customHeight="1">
      <c r="A38" s="37">
        <f t="shared" si="8"/>
        <v>29</v>
      </c>
      <c r="B38" s="43" t="s">
        <v>33</v>
      </c>
      <c r="C38" s="4" t="s">
        <v>0</v>
      </c>
      <c r="D38" s="30">
        <v>68</v>
      </c>
      <c r="E38" s="42">
        <f t="shared" si="6"/>
        <v>19.69872537659328</v>
      </c>
      <c r="F38" s="30" t="s">
        <v>75</v>
      </c>
      <c r="G38" s="15" t="s">
        <v>33</v>
      </c>
      <c r="H38" s="30">
        <v>11</v>
      </c>
      <c r="I38" s="29">
        <v>7</v>
      </c>
      <c r="J38" s="27">
        <f>D38/H38</f>
        <v>6.181818181818182</v>
      </c>
      <c r="K38" s="29">
        <v>1</v>
      </c>
      <c r="L38" s="42"/>
      <c r="M38" s="30">
        <v>830404.08</v>
      </c>
      <c r="N38" s="30">
        <v>62812</v>
      </c>
      <c r="O38" s="42">
        <f t="shared" si="7"/>
        <v>240557.38122827344</v>
      </c>
      <c r="P38" s="48">
        <v>41565</v>
      </c>
      <c r="Q38" s="36" t="s">
        <v>36</v>
      </c>
    </row>
    <row r="39" spans="1:17" ht="25.5" customHeight="1">
      <c r="A39" s="37">
        <f t="shared" si="8"/>
        <v>30</v>
      </c>
      <c r="B39" s="43">
        <v>33</v>
      </c>
      <c r="C39" s="4" t="s">
        <v>8</v>
      </c>
      <c r="D39" s="30">
        <v>20</v>
      </c>
      <c r="E39" s="42">
        <f t="shared" si="6"/>
        <v>5.793742757821553</v>
      </c>
      <c r="F39" s="30">
        <v>64</v>
      </c>
      <c r="G39" s="15">
        <f>(D39-F39)/F39</f>
        <v>-0.6875</v>
      </c>
      <c r="H39" s="30">
        <v>2</v>
      </c>
      <c r="I39" s="29">
        <v>1</v>
      </c>
      <c r="J39" s="27">
        <f>D39/H39</f>
        <v>10</v>
      </c>
      <c r="K39" s="29">
        <v>1</v>
      </c>
      <c r="L39" s="42">
        <v>7</v>
      </c>
      <c r="M39" s="30">
        <v>8084.5</v>
      </c>
      <c r="N39" s="30">
        <v>568</v>
      </c>
      <c r="O39" s="42">
        <f t="shared" si="7"/>
        <v>2341.975666280417</v>
      </c>
      <c r="P39" s="48">
        <v>41782</v>
      </c>
      <c r="Q39" s="36" t="s">
        <v>9</v>
      </c>
    </row>
    <row r="40" spans="1:17" ht="27" customHeight="1">
      <c r="A40" s="59"/>
      <c r="B40" s="43"/>
      <c r="C40" s="12" t="s">
        <v>14</v>
      </c>
      <c r="D40" s="41">
        <f>SUM(D30:D39)+D28</f>
        <v>648978.9500000001</v>
      </c>
      <c r="E40" s="41">
        <f>SUM(E30:E39)+E28</f>
        <v>188000.85457705674</v>
      </c>
      <c r="F40" s="41">
        <v>960878.1000000001</v>
      </c>
      <c r="G40" s="13">
        <f>(D40-F40)/F40</f>
        <v>-0.32459804214499216</v>
      </c>
      <c r="H40" s="41">
        <f>SUM(H30:H39)+H28</f>
        <v>41414</v>
      </c>
      <c r="I40" s="41"/>
      <c r="J40" s="31"/>
      <c r="K40" s="33"/>
      <c r="L40" s="31"/>
      <c r="M40" s="34"/>
      <c r="N40" s="34"/>
      <c r="O40" s="42"/>
      <c r="P40" s="35"/>
      <c r="Q40" s="39"/>
    </row>
    <row r="41" spans="1:17" ht="12" customHeight="1">
      <c r="A41" s="60"/>
      <c r="B41" s="45"/>
      <c r="C41" s="9"/>
      <c r="D41" s="10"/>
      <c r="E41" s="10"/>
      <c r="F41" s="10"/>
      <c r="G41" s="20"/>
      <c r="H41" s="19"/>
      <c r="I41" s="21"/>
      <c r="J41" s="21"/>
      <c r="K41" s="32"/>
      <c r="L41" s="21"/>
      <c r="M41" s="22"/>
      <c r="N41" s="22"/>
      <c r="O41" s="22"/>
      <c r="P41" s="11"/>
      <c r="Q41" s="40"/>
    </row>
    <row r="42" spans="1:17" ht="25.5" customHeight="1">
      <c r="A42" s="37">
        <f>A39+1</f>
        <v>31</v>
      </c>
      <c r="B42" s="43" t="s">
        <v>33</v>
      </c>
      <c r="C42" s="4" t="s">
        <v>1</v>
      </c>
      <c r="D42" s="30">
        <v>8</v>
      </c>
      <c r="E42" s="42">
        <f>D42/3.452</f>
        <v>2.317497103128621</v>
      </c>
      <c r="F42" s="30" t="s">
        <v>75</v>
      </c>
      <c r="G42" s="15" t="s">
        <v>33</v>
      </c>
      <c r="H42" s="30">
        <v>1</v>
      </c>
      <c r="I42" s="29">
        <v>1</v>
      </c>
      <c r="J42" s="27">
        <f>D42/H42</f>
        <v>8</v>
      </c>
      <c r="K42" s="29">
        <v>1</v>
      </c>
      <c r="L42" s="42"/>
      <c r="M42" s="30">
        <v>45314.93</v>
      </c>
      <c r="N42" s="30">
        <v>3344</v>
      </c>
      <c r="O42" s="42">
        <f>M42/3.452</f>
        <v>13127.15237543453</v>
      </c>
      <c r="P42" s="46">
        <v>41761</v>
      </c>
      <c r="Q42" s="36" t="s">
        <v>2</v>
      </c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2014-07-14T14:00:34Z</dcterms:modified>
  <cp:category/>
  <cp:version/>
  <cp:contentType/>
  <cp:contentStatus/>
</cp:coreProperties>
</file>