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9380" windowWidth="25540" windowHeight="4760" tabRatio="601" activeTab="0"/>
  </bookViews>
  <sheets>
    <sheet name="Aug 29-Sept 4 .. Rugp 29-rugs 4" sheetId="1" r:id="rId1"/>
  </sheets>
  <definedNames/>
  <calcPr fullCalcOnLoad="1"/>
</workbook>
</file>

<file path=xl/sharedStrings.xml><?xml version="1.0" encoding="utf-8"?>
<sst xmlns="http://schemas.openxmlformats.org/spreadsheetml/2006/main" count="124" uniqueCount="87">
  <si>
    <t>Rugpjūčio 29 - 
rugsėjo 4 d. 
pajamos
(Lt)</t>
  </si>
  <si>
    <t>Liusi
(Lucy)</t>
  </si>
  <si>
    <t>Heraklis
(Hercules)</t>
  </si>
  <si>
    <t>Nematomas frontas
(The Invisible Front)</t>
  </si>
  <si>
    <t>Forum Cinemas /
Paramount</t>
  </si>
  <si>
    <t xml:space="preserve">Bendros
pajamos 
(Lt) 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</si>
  <si>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</si>
  <si>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</si>
  <si>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</si>
  <si>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</si>
  <si>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</si>
  <si>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</si>
  <si>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</si>
  <si>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</si>
  <si>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</si>
  <si>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</si>
  <si>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Seks video
(Sex Tape)</t>
  </si>
  <si>
    <t>ACME Film</t>
  </si>
  <si>
    <t>Šokis hip- hopo ritmu. Viskas arba nieko
(Step Up 5)</t>
  </si>
  <si>
    <t>Apsimetėlis, sukčius ir dama
(The Two Faces of January)</t>
  </si>
  <si>
    <t>ACME Film</t>
  </si>
  <si>
    <t>Po merginų sijonais
(Sous les jupes des filles)</t>
  </si>
  <si>
    <t>Garsų pasaulio įrašai</t>
  </si>
  <si>
    <t>P</t>
  </si>
  <si>
    <t>Nuodėmių miestas 2
(Sin City 2)</t>
  </si>
  <si>
    <t>ACME Film</t>
  </si>
  <si>
    <t>Šimto žingsnių kelionė
(The Hundred Foot Journey)</t>
  </si>
  <si>
    <t>Nesunaikinami 3
(The Expendables 3)</t>
  </si>
  <si>
    <t>-</t>
  </si>
  <si>
    <t>Smurfai 2
(Smurfs 2)</t>
  </si>
  <si>
    <t>ACME Film /
Sony</t>
  </si>
  <si>
    <t>Sparnai: ugnies tramdytojai
(Planes: Fire &amp; Rescue)</t>
  </si>
  <si>
    <t>Theatrical Film Distribution /
WDSMPI</t>
  </si>
  <si>
    <t xml:space="preserve">August 29th - September 4th Lithuanian top-30 </t>
  </si>
  <si>
    <t>Rugpjūčio 29 - rugsėjo 4 d. Lietuvos kino teatruose rodytų filmų top-30</t>
  </si>
  <si>
    <t>Rugpjūčio 29 - 
rugsėjo 4 d. 
žiūrovų
sk.</t>
  </si>
  <si>
    <t>Rugpjūčio 29 - 
rugsėjo 4 d. 
pajamos
(Eur)</t>
  </si>
  <si>
    <t>Didžioji skruzdėlyčių karalystė
(Minuscule, Valley of the Lost Ants)</t>
  </si>
  <si>
    <t>Meilės punšas
(Love Punch)</t>
  </si>
  <si>
    <t>ACME Film</t>
  </si>
  <si>
    <t>Nimfomanė. 1 dalis
(Nymphomaniac Part I)</t>
  </si>
  <si>
    <t>-</t>
  </si>
  <si>
    <t>Nimfomanė. 2 dalis
(Nymphomaniac. Part II)</t>
  </si>
  <si>
    <t>Mėnesienos magija
(Magic in the Moonlight)</t>
  </si>
  <si>
    <t>Pre-views</t>
  </si>
  <si>
    <t>Bjaurusis aš 2
(Despicable Me 2)</t>
  </si>
  <si>
    <t>Forum Cinemas /
Universal</t>
  </si>
  <si>
    <t>Kaukazo belaisvė
(Kavkazkaya plennitsa)</t>
  </si>
  <si>
    <t>Vėžliukai nindzės
(Teenage Mutant Ninja Turtles)</t>
  </si>
  <si>
    <t>Radviliada</t>
  </si>
  <si>
    <t>Nominum</t>
  </si>
  <si>
    <t>Krudžiai
(Croods)</t>
  </si>
  <si>
    <t>Theatrical Film Distribution /
20th Century Fox</t>
  </si>
  <si>
    <t>Ji
(Her)</t>
  </si>
  <si>
    <t>Forum Cinemas /
Universal</t>
  </si>
  <si>
    <t>Barbekiu
(Barbecue)</t>
  </si>
  <si>
    <t>Galaktikos sergėtojai
(Guardians of the Galaxy)</t>
  </si>
  <si>
    <t>Theatrical Film Distribution /
WDSMPI</t>
  </si>
  <si>
    <t>ACME Film</t>
  </si>
  <si>
    <t>Theatrical Film Distribution</t>
  </si>
  <si>
    <t>Aistrų vulkanas
(Volcano)</t>
  </si>
  <si>
    <t>N</t>
  </si>
  <si>
    <t>Kaip prisijaukinti slibiną 2
(How To Train Your Dragon 2)</t>
  </si>
  <si>
    <t>TOTAL (top20):</t>
  </si>
  <si>
    <t>TOTAL (top30):</t>
  </si>
  <si>
    <t>Movie</t>
  </si>
  <si>
    <t>Change</t>
  </si>
  <si>
    <t>Show count</t>
  </si>
  <si>
    <t>Average ADM</t>
  </si>
  <si>
    <t>DCO count</t>
  </si>
  <si>
    <t>Week on screens</t>
  </si>
  <si>
    <t>TOTAL GBO     (Lt)</t>
  </si>
  <si>
    <t>TOTAL ADM</t>
  </si>
  <si>
    <t>TOTAL GBO (Eur)</t>
  </si>
  <si>
    <t>Release   Date</t>
  </si>
  <si>
    <t>Distributor</t>
  </si>
  <si>
    <t>TOTAL (top10):</t>
  </si>
  <si>
    <t>Incognito Films</t>
  </si>
  <si>
    <t>ACME Film /
Sony</t>
  </si>
  <si>
    <t>-</t>
  </si>
  <si>
    <t>ACME Film</t>
  </si>
  <si>
    <t>Theatrical Film Distribution /
20th Century Fox</t>
  </si>
  <si>
    <t>Rugpjūčio
22 - 28 d. 
pajamos
(Lt)</t>
  </si>
  <si>
    <t>August
22 - 28
GBO
(Lt)</t>
  </si>
  <si>
    <t>August 29 -
September 4
GBO
(Lt)</t>
  </si>
  <si>
    <t>August 29 -
September 4
ADM</t>
  </si>
  <si>
    <t>August 29 -
September 4
GBO
(Eur)</t>
  </si>
</sst>
</file>

<file path=xl/styles.xml><?xml version="1.0" encoding="utf-8"?>
<styleSheet xmlns="http://schemas.openxmlformats.org/spreadsheetml/2006/main">
  <numFmts count="52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.00\ &quot;Lt&quot;"/>
    <numFmt numFmtId="207" formatCode="General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0" fontId="6" fillId="0" borderId="12" xfId="0" applyNumberFormat="1" applyFont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24" borderId="12" xfId="0" applyNumberFormat="1" applyFont="1" applyFill="1" applyBorder="1" applyAlignment="1" applyProtection="1">
      <alignment horizontal="center" vertical="center" wrapText="1"/>
      <protection/>
    </xf>
    <xf numFmtId="3" fontId="4" fillId="24" borderId="12" xfId="0" applyNumberFormat="1" applyFont="1" applyFill="1" applyBorder="1" applyAlignment="1">
      <alignment horizontal="center" vertical="center"/>
    </xf>
    <xf numFmtId="3" fontId="6" fillId="24" borderId="12" xfId="0" applyNumberFormat="1" applyFont="1" applyFill="1" applyBorder="1" applyAlignment="1">
      <alignment horizontal="center" vertical="center"/>
    </xf>
    <xf numFmtId="10" fontId="6" fillId="24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1.8515625" style="3" customWidth="1"/>
    <col min="4" max="4" width="14.8515625" style="3" customWidth="1"/>
    <col min="5" max="5" width="15.421875" style="3" bestFit="1" customWidth="1"/>
    <col min="6" max="6" width="14.00390625" style="3" bestFit="1" customWidth="1"/>
    <col min="7" max="7" width="10.8515625" style="3" customWidth="1"/>
    <col min="8" max="8" width="15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33</v>
      </c>
    </row>
    <row r="2" spans="1:11" ht="19.5">
      <c r="A2" s="1" t="s">
        <v>34</v>
      </c>
      <c r="B2" s="1"/>
      <c r="C2" s="1"/>
      <c r="D2" s="2"/>
      <c r="E2" s="22"/>
      <c r="G2" s="27"/>
      <c r="K2"/>
    </row>
    <row r="3" ht="13.5" thickBot="1"/>
    <row r="4" spans="1:17" ht="57" customHeight="1" thickBot="1">
      <c r="A4" s="46"/>
      <c r="B4" s="47"/>
      <c r="C4" s="48" t="s">
        <v>65</v>
      </c>
      <c r="D4" s="48" t="s">
        <v>84</v>
      </c>
      <c r="E4" s="48" t="s">
        <v>86</v>
      </c>
      <c r="F4" s="48" t="s">
        <v>83</v>
      </c>
      <c r="G4" s="48" t="s">
        <v>66</v>
      </c>
      <c r="H4" s="48" t="s">
        <v>85</v>
      </c>
      <c r="I4" s="48" t="s">
        <v>67</v>
      </c>
      <c r="J4" s="48" t="s">
        <v>68</v>
      </c>
      <c r="K4" s="48" t="s">
        <v>69</v>
      </c>
      <c r="L4" s="48" t="s">
        <v>70</v>
      </c>
      <c r="M4" s="48" t="s">
        <v>71</v>
      </c>
      <c r="N4" s="48" t="s">
        <v>72</v>
      </c>
      <c r="O4" s="48" t="s">
        <v>73</v>
      </c>
      <c r="P4" s="48" t="s">
        <v>74</v>
      </c>
      <c r="Q4" s="49" t="s">
        <v>75</v>
      </c>
    </row>
    <row r="5" spans="1:17" ht="61.5" customHeight="1" thickBot="1">
      <c r="A5" s="60"/>
      <c r="B5" s="61"/>
      <c r="C5" s="62" t="s">
        <v>13</v>
      </c>
      <c r="D5" s="62" t="s">
        <v>0</v>
      </c>
      <c r="E5" s="62" t="s">
        <v>36</v>
      </c>
      <c r="F5" s="62" t="s">
        <v>82</v>
      </c>
      <c r="G5" s="62" t="s">
        <v>14</v>
      </c>
      <c r="H5" s="62" t="s">
        <v>35</v>
      </c>
      <c r="I5" s="62" t="s">
        <v>10</v>
      </c>
      <c r="J5" s="62" t="s">
        <v>8</v>
      </c>
      <c r="K5" s="62" t="s">
        <v>11</v>
      </c>
      <c r="L5" s="62" t="s">
        <v>15</v>
      </c>
      <c r="M5" s="62" t="s">
        <v>5</v>
      </c>
      <c r="N5" s="62" t="s">
        <v>6</v>
      </c>
      <c r="O5" s="62" t="s">
        <v>12</v>
      </c>
      <c r="P5" s="62" t="s">
        <v>7</v>
      </c>
      <c r="Q5" s="63" t="s">
        <v>9</v>
      </c>
    </row>
    <row r="6" spans="1:17" ht="25.5" customHeight="1">
      <c r="A6" s="50">
        <v>1</v>
      </c>
      <c r="B6" s="65">
        <v>1</v>
      </c>
      <c r="C6" s="4" t="s">
        <v>31</v>
      </c>
      <c r="D6" s="55">
        <v>162371.35</v>
      </c>
      <c r="E6" s="40">
        <f>D6/3.452</f>
        <v>47036.891657010434</v>
      </c>
      <c r="F6" s="40">
        <v>259934</v>
      </c>
      <c r="G6" s="58">
        <f>(D6-F6)/F6</f>
        <v>-0.3753362391991813</v>
      </c>
      <c r="H6" s="55">
        <v>11865</v>
      </c>
      <c r="I6" s="56">
        <v>391</v>
      </c>
      <c r="J6" s="26">
        <f aca="true" t="shared" si="0" ref="J6:J15">H6/I6</f>
        <v>30.345268542199488</v>
      </c>
      <c r="K6" s="56">
        <v>23</v>
      </c>
      <c r="L6" s="57">
        <v>2</v>
      </c>
      <c r="M6" s="55">
        <v>422305.35</v>
      </c>
      <c r="N6" s="55">
        <v>30070</v>
      </c>
      <c r="O6" s="40">
        <f>M6/3.452</f>
        <v>122336.42815758979</v>
      </c>
      <c r="P6" s="44">
        <v>41873</v>
      </c>
      <c r="Q6" s="54" t="s">
        <v>32</v>
      </c>
    </row>
    <row r="7" spans="1:17" ht="25.5" customHeight="1">
      <c r="A7" s="50">
        <f>A6+1</f>
        <v>2</v>
      </c>
      <c r="B7" s="66" t="s">
        <v>61</v>
      </c>
      <c r="C7" s="4" t="s">
        <v>24</v>
      </c>
      <c r="D7" s="29">
        <v>92575.8</v>
      </c>
      <c r="E7" s="40">
        <f>D7/3.452</f>
        <v>26818.018539976827</v>
      </c>
      <c r="F7" s="40" t="s">
        <v>79</v>
      </c>
      <c r="G7" s="58" t="s">
        <v>79</v>
      </c>
      <c r="H7" s="29">
        <v>5703</v>
      </c>
      <c r="I7" s="28">
        <v>208</v>
      </c>
      <c r="J7" s="26">
        <f t="shared" si="0"/>
        <v>27.41826923076923</v>
      </c>
      <c r="K7" s="28">
        <v>12</v>
      </c>
      <c r="L7" s="40">
        <v>1</v>
      </c>
      <c r="M7" s="29">
        <v>99109.4</v>
      </c>
      <c r="N7" s="29">
        <v>6051</v>
      </c>
      <c r="O7" s="40">
        <f>M7/3.452</f>
        <v>28710.718424101968</v>
      </c>
      <c r="P7" s="44">
        <v>41880</v>
      </c>
      <c r="Q7" s="54" t="s">
        <v>25</v>
      </c>
    </row>
    <row r="8" spans="1:17" ht="25.5" customHeight="1">
      <c r="A8" s="50">
        <f aca="true" t="shared" si="1" ref="A8:A15">A7+1</f>
        <v>3</v>
      </c>
      <c r="B8" s="66" t="s">
        <v>61</v>
      </c>
      <c r="C8" s="4" t="s">
        <v>48</v>
      </c>
      <c r="D8" s="55">
        <v>67518.4</v>
      </c>
      <c r="E8" s="40">
        <f aca="true" t="shared" si="2" ref="E8:E14">D8/3.452</f>
        <v>19559.212050984934</v>
      </c>
      <c r="F8" s="40" t="s">
        <v>79</v>
      </c>
      <c r="G8" s="58" t="s">
        <v>79</v>
      </c>
      <c r="H8" s="55">
        <v>4763</v>
      </c>
      <c r="I8" s="56">
        <v>167</v>
      </c>
      <c r="J8" s="26">
        <f t="shared" si="0"/>
        <v>28.520958083832337</v>
      </c>
      <c r="K8" s="56">
        <v>10</v>
      </c>
      <c r="L8" s="57">
        <v>1</v>
      </c>
      <c r="M8" s="55">
        <v>136862.86</v>
      </c>
      <c r="N8" s="55">
        <v>8500</v>
      </c>
      <c r="O8" s="40">
        <f aca="true" t="shared" si="3" ref="O8:O14">M8/3.452</f>
        <v>39647.41019698725</v>
      </c>
      <c r="P8" s="44">
        <v>41880</v>
      </c>
      <c r="Q8" s="54" t="s">
        <v>4</v>
      </c>
    </row>
    <row r="9" spans="1:17" ht="25.5" customHeight="1">
      <c r="A9" s="50">
        <f t="shared" si="1"/>
        <v>4</v>
      </c>
      <c r="B9" s="66" t="s">
        <v>61</v>
      </c>
      <c r="C9" s="52" t="s">
        <v>47</v>
      </c>
      <c r="D9" s="29">
        <v>56066</v>
      </c>
      <c r="E9" s="40">
        <f t="shared" si="2"/>
        <v>16241.599073001158</v>
      </c>
      <c r="F9" s="40" t="s">
        <v>79</v>
      </c>
      <c r="G9" s="58" t="s">
        <v>79</v>
      </c>
      <c r="H9" s="29">
        <v>4012</v>
      </c>
      <c r="I9" s="28">
        <f>26*7</f>
        <v>182</v>
      </c>
      <c r="J9" s="26">
        <f t="shared" si="0"/>
        <v>22.043956043956044</v>
      </c>
      <c r="K9" s="28">
        <v>9</v>
      </c>
      <c r="L9" s="40">
        <v>1</v>
      </c>
      <c r="M9" s="29">
        <v>56066</v>
      </c>
      <c r="N9" s="29">
        <v>4012</v>
      </c>
      <c r="O9" s="40">
        <f t="shared" si="3"/>
        <v>16241.599073001158</v>
      </c>
      <c r="P9" s="44">
        <v>41880</v>
      </c>
      <c r="Q9" s="54" t="s">
        <v>22</v>
      </c>
    </row>
    <row r="10" spans="1:17" ht="25.5" customHeight="1">
      <c r="A10" s="50">
        <f t="shared" si="1"/>
        <v>5</v>
      </c>
      <c r="B10" s="41">
        <v>6</v>
      </c>
      <c r="C10" s="4" t="s">
        <v>3</v>
      </c>
      <c r="D10" s="29">
        <v>41209.79</v>
      </c>
      <c r="E10" s="40">
        <f t="shared" si="2"/>
        <v>11937.946118192353</v>
      </c>
      <c r="F10" s="40">
        <v>71943.76000000001</v>
      </c>
      <c r="G10" s="58">
        <f aca="true" t="shared" si="4" ref="G10:G16">(D10-F10)/F10</f>
        <v>-0.4271943807218306</v>
      </c>
      <c r="H10" s="29">
        <v>3143</v>
      </c>
      <c r="I10" s="28">
        <v>147</v>
      </c>
      <c r="J10" s="26">
        <f t="shared" si="0"/>
        <v>21.38095238095238</v>
      </c>
      <c r="K10" s="28">
        <v>14</v>
      </c>
      <c r="L10" s="40">
        <v>3</v>
      </c>
      <c r="M10" s="29">
        <v>236712.11</v>
      </c>
      <c r="N10" s="29">
        <v>15519</v>
      </c>
      <c r="O10" s="40">
        <f t="shared" si="3"/>
        <v>68572.45365005793</v>
      </c>
      <c r="P10" s="44">
        <v>41866</v>
      </c>
      <c r="Q10" s="54" t="s">
        <v>77</v>
      </c>
    </row>
    <row r="11" spans="1:17" ht="25.5" customHeight="1">
      <c r="A11" s="50">
        <f t="shared" si="1"/>
        <v>6</v>
      </c>
      <c r="B11" s="41">
        <v>4</v>
      </c>
      <c r="C11" s="4" t="s">
        <v>18</v>
      </c>
      <c r="D11" s="55">
        <v>37335.84</v>
      </c>
      <c r="E11" s="40">
        <f t="shared" si="2"/>
        <v>10815.71263035921</v>
      </c>
      <c r="F11" s="57">
        <v>79613.3</v>
      </c>
      <c r="G11" s="58">
        <f t="shared" si="4"/>
        <v>-0.5310351411133567</v>
      </c>
      <c r="H11" s="55">
        <v>2729</v>
      </c>
      <c r="I11" s="56">
        <v>114</v>
      </c>
      <c r="J11" s="26">
        <f t="shared" si="0"/>
        <v>23.93859649122807</v>
      </c>
      <c r="K11" s="56">
        <v>9</v>
      </c>
      <c r="L11" s="57">
        <v>4</v>
      </c>
      <c r="M11" s="55">
        <v>483121.72</v>
      </c>
      <c r="N11" s="55">
        <v>27995</v>
      </c>
      <c r="O11" s="40">
        <f t="shared" si="3"/>
        <v>139954.1483198146</v>
      </c>
      <c r="P11" s="44">
        <v>41859</v>
      </c>
      <c r="Q11" s="54" t="s">
        <v>58</v>
      </c>
    </row>
    <row r="12" spans="1:17" ht="25.5" customHeight="1">
      <c r="A12" s="50">
        <f t="shared" si="1"/>
        <v>7</v>
      </c>
      <c r="B12" s="41">
        <v>5</v>
      </c>
      <c r="C12" s="4" t="s">
        <v>26</v>
      </c>
      <c r="D12" s="55">
        <v>37192.58</v>
      </c>
      <c r="E12" s="40">
        <f t="shared" si="2"/>
        <v>10774.212050984937</v>
      </c>
      <c r="F12" s="40">
        <v>75801.48</v>
      </c>
      <c r="G12" s="58">
        <f t="shared" si="4"/>
        <v>-0.5093422978021009</v>
      </c>
      <c r="H12" s="55">
        <v>2790</v>
      </c>
      <c r="I12" s="56">
        <v>99</v>
      </c>
      <c r="J12" s="26">
        <f t="shared" si="0"/>
        <v>28.181818181818183</v>
      </c>
      <c r="K12" s="56">
        <v>10</v>
      </c>
      <c r="L12" s="57">
        <v>2</v>
      </c>
      <c r="M12" s="55">
        <v>112994.06</v>
      </c>
      <c r="N12" s="55">
        <v>7531</v>
      </c>
      <c r="O12" s="40">
        <f t="shared" si="3"/>
        <v>32732.9258400927</v>
      </c>
      <c r="P12" s="44">
        <v>41873</v>
      </c>
      <c r="Q12" s="54" t="s">
        <v>17</v>
      </c>
    </row>
    <row r="13" spans="1:17" ht="25.5" customHeight="1">
      <c r="A13" s="50">
        <f t="shared" si="1"/>
        <v>8</v>
      </c>
      <c r="B13" s="41">
        <v>2</v>
      </c>
      <c r="C13" s="4" t="s">
        <v>1</v>
      </c>
      <c r="D13" s="29">
        <v>36797.7</v>
      </c>
      <c r="E13" s="40">
        <f t="shared" si="2"/>
        <v>10659.820393974507</v>
      </c>
      <c r="F13" s="29">
        <v>134033.2</v>
      </c>
      <c r="G13" s="58">
        <f t="shared" si="4"/>
        <v>-0.7254583192820884</v>
      </c>
      <c r="H13" s="29">
        <v>3317</v>
      </c>
      <c r="I13" s="28">
        <v>90</v>
      </c>
      <c r="J13" s="26">
        <f t="shared" si="0"/>
        <v>36.855555555555554</v>
      </c>
      <c r="K13" s="28">
        <v>11</v>
      </c>
      <c r="L13" s="40">
        <v>3</v>
      </c>
      <c r="M13" s="29">
        <v>405225.4</v>
      </c>
      <c r="N13" s="29">
        <v>25475</v>
      </c>
      <c r="O13" s="40">
        <f t="shared" si="3"/>
        <v>117388.5863267671</v>
      </c>
      <c r="P13" s="44">
        <v>41866</v>
      </c>
      <c r="Q13" s="54" t="s">
        <v>54</v>
      </c>
    </row>
    <row r="14" spans="1:17" ht="25.5" customHeight="1">
      <c r="A14" s="50">
        <f t="shared" si="1"/>
        <v>9</v>
      </c>
      <c r="B14" s="41">
        <v>3</v>
      </c>
      <c r="C14" s="52" t="s">
        <v>27</v>
      </c>
      <c r="D14" s="29">
        <v>33892</v>
      </c>
      <c r="E14" s="40">
        <f t="shared" si="2"/>
        <v>9818.076477404404</v>
      </c>
      <c r="F14" s="40">
        <v>107836.6</v>
      </c>
      <c r="G14" s="58">
        <f t="shared" si="4"/>
        <v>-0.685709675564697</v>
      </c>
      <c r="H14" s="29">
        <v>2609</v>
      </c>
      <c r="I14" s="28">
        <f>24*7</f>
        <v>168</v>
      </c>
      <c r="J14" s="26">
        <f t="shared" si="0"/>
        <v>15.529761904761905</v>
      </c>
      <c r="K14" s="28">
        <v>13</v>
      </c>
      <c r="L14" s="40">
        <v>2</v>
      </c>
      <c r="M14" s="29">
        <v>141729</v>
      </c>
      <c r="N14" s="29">
        <v>9462</v>
      </c>
      <c r="O14" s="40">
        <f t="shared" si="3"/>
        <v>41057.068366164545</v>
      </c>
      <c r="P14" s="44">
        <v>41873</v>
      </c>
      <c r="Q14" s="54" t="s">
        <v>22</v>
      </c>
    </row>
    <row r="15" spans="1:17" ht="25.5" customHeight="1">
      <c r="A15" s="50">
        <f t="shared" si="1"/>
        <v>10</v>
      </c>
      <c r="B15" s="41">
        <v>7</v>
      </c>
      <c r="C15" s="4" t="s">
        <v>56</v>
      </c>
      <c r="D15" s="55">
        <v>28848</v>
      </c>
      <c r="E15" s="40">
        <f>D15/3.452</f>
        <v>8356.894553881808</v>
      </c>
      <c r="F15" s="57">
        <v>59188.58</v>
      </c>
      <c r="G15" s="58">
        <f t="shared" si="4"/>
        <v>-0.5126086822829674</v>
      </c>
      <c r="H15" s="55">
        <v>1939</v>
      </c>
      <c r="I15" s="56">
        <v>55</v>
      </c>
      <c r="J15" s="26">
        <f t="shared" si="0"/>
        <v>35.25454545454546</v>
      </c>
      <c r="K15" s="56">
        <v>8</v>
      </c>
      <c r="L15" s="57">
        <v>5</v>
      </c>
      <c r="M15" s="55">
        <v>1292347.63</v>
      </c>
      <c r="N15" s="55">
        <v>89305</v>
      </c>
      <c r="O15" s="40">
        <f>M15/3.452</f>
        <v>374376.48609501735</v>
      </c>
      <c r="P15" s="44">
        <v>41852</v>
      </c>
      <c r="Q15" s="54" t="s">
        <v>57</v>
      </c>
    </row>
    <row r="16" spans="1:17" ht="27" customHeight="1">
      <c r="A16" s="50"/>
      <c r="B16" s="41"/>
      <c r="C16" s="12" t="s">
        <v>76</v>
      </c>
      <c r="D16" s="39">
        <f>SUM(D6:D15)</f>
        <v>593807.4600000001</v>
      </c>
      <c r="E16" s="39">
        <f>SUM(E6:E15)</f>
        <v>172018.38354577057</v>
      </c>
      <c r="F16" s="39">
        <v>883070.3500000001</v>
      </c>
      <c r="G16" s="13">
        <f t="shared" si="4"/>
        <v>-0.3275649442878475</v>
      </c>
      <c r="H16" s="39">
        <f>SUM(H6:H15)</f>
        <v>42870</v>
      </c>
      <c r="I16" s="15"/>
      <c r="J16" s="15"/>
      <c r="K16" s="16"/>
      <c r="L16" s="15"/>
      <c r="M16" s="17"/>
      <c r="N16" s="17"/>
      <c r="O16" s="14"/>
      <c r="P16" s="23"/>
      <c r="Q16" s="35"/>
    </row>
    <row r="17" spans="1:17" ht="9" customHeight="1">
      <c r="A17" s="64"/>
      <c r="B17" s="42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4"/>
      <c r="Q17" s="36"/>
    </row>
    <row r="18" spans="1:17" ht="25.5" customHeight="1">
      <c r="A18" s="50">
        <f>A15+1</f>
        <v>11</v>
      </c>
      <c r="B18" s="41">
        <v>9</v>
      </c>
      <c r="C18" s="52" t="s">
        <v>62</v>
      </c>
      <c r="D18" s="55">
        <v>23159.5</v>
      </c>
      <c r="E18" s="40">
        <f aca="true" t="shared" si="5" ref="E18:E27">D18/3.452</f>
        <v>6709.009269988413</v>
      </c>
      <c r="F18" s="57">
        <v>29727.95</v>
      </c>
      <c r="G18" s="58">
        <f>(D18-F18)/F18</f>
        <v>-0.22095199971743765</v>
      </c>
      <c r="H18" s="55">
        <v>1912</v>
      </c>
      <c r="I18" s="56">
        <v>68</v>
      </c>
      <c r="J18" s="26">
        <f aca="true" t="shared" si="6" ref="J18:J27">H18/I18</f>
        <v>28.11764705882353</v>
      </c>
      <c r="K18" s="56">
        <v>11</v>
      </c>
      <c r="L18" s="57">
        <v>9</v>
      </c>
      <c r="M18" s="55">
        <v>1389008.2</v>
      </c>
      <c r="N18" s="55">
        <v>107846</v>
      </c>
      <c r="O18" s="40">
        <f aca="true" t="shared" si="7" ref="O18:O27">M18/3.452</f>
        <v>402377.8099652375</v>
      </c>
      <c r="P18" s="44">
        <v>41824</v>
      </c>
      <c r="Q18" s="59" t="s">
        <v>81</v>
      </c>
    </row>
    <row r="19" spans="1:17" ht="25.5" customHeight="1">
      <c r="A19" s="50">
        <f>A18+1</f>
        <v>12</v>
      </c>
      <c r="B19" s="66" t="s">
        <v>61</v>
      </c>
      <c r="C19" s="4" t="s">
        <v>49</v>
      </c>
      <c r="D19" s="55">
        <v>17957</v>
      </c>
      <c r="E19" s="40">
        <f>D19/3.452</f>
        <v>5201.911935110081</v>
      </c>
      <c r="F19" s="40" t="s">
        <v>79</v>
      </c>
      <c r="G19" s="58" t="s">
        <v>79</v>
      </c>
      <c r="H19" s="55">
        <v>1648</v>
      </c>
      <c r="I19" s="56">
        <v>76</v>
      </c>
      <c r="J19" s="26">
        <f>H19/I19</f>
        <v>21.68421052631579</v>
      </c>
      <c r="K19" s="56">
        <v>10</v>
      </c>
      <c r="L19" s="57">
        <v>1</v>
      </c>
      <c r="M19" s="55">
        <v>17957</v>
      </c>
      <c r="N19" s="55">
        <v>1648</v>
      </c>
      <c r="O19" s="40">
        <f>M19/3.452</f>
        <v>5201.911935110081</v>
      </c>
      <c r="P19" s="44">
        <v>41880</v>
      </c>
      <c r="Q19" s="54" t="s">
        <v>50</v>
      </c>
    </row>
    <row r="20" spans="1:17" ht="25.5" customHeight="1">
      <c r="A20" s="50">
        <f>A19+1</f>
        <v>13</v>
      </c>
      <c r="B20" s="41">
        <v>10</v>
      </c>
      <c r="C20" s="4" t="s">
        <v>16</v>
      </c>
      <c r="D20" s="29">
        <v>17235.5</v>
      </c>
      <c r="E20" s="40">
        <f t="shared" si="5"/>
        <v>4992.902665121669</v>
      </c>
      <c r="F20" s="40">
        <v>28223.8</v>
      </c>
      <c r="G20" s="58">
        <f>(D20-F20)/F20</f>
        <v>-0.38932744704823585</v>
      </c>
      <c r="H20" s="29">
        <v>1254</v>
      </c>
      <c r="I20" s="28">
        <v>25</v>
      </c>
      <c r="J20" s="26">
        <f t="shared" si="6"/>
        <v>50.16</v>
      </c>
      <c r="K20" s="28">
        <v>3</v>
      </c>
      <c r="L20" s="40">
        <v>6</v>
      </c>
      <c r="M20" s="29">
        <v>372430.9</v>
      </c>
      <c r="N20" s="29">
        <v>23578</v>
      </c>
      <c r="O20" s="40">
        <f t="shared" si="7"/>
        <v>107888.44148319816</v>
      </c>
      <c r="P20" s="53">
        <v>41845</v>
      </c>
      <c r="Q20" s="35" t="s">
        <v>78</v>
      </c>
    </row>
    <row r="21" spans="1:17" ht="25.5" customHeight="1">
      <c r="A21" s="50">
        <f>A20+1</f>
        <v>14</v>
      </c>
      <c r="B21" s="41">
        <v>11</v>
      </c>
      <c r="C21" s="4" t="s">
        <v>21</v>
      </c>
      <c r="D21" s="29">
        <v>6900</v>
      </c>
      <c r="E21" s="40">
        <f t="shared" si="5"/>
        <v>1998.8412514484357</v>
      </c>
      <c r="F21" s="40">
        <v>14886</v>
      </c>
      <c r="G21" s="58">
        <f>(D21-F21)/F21</f>
        <v>-0.5364772269246272</v>
      </c>
      <c r="H21" s="29">
        <v>607</v>
      </c>
      <c r="I21" s="28">
        <v>49</v>
      </c>
      <c r="J21" s="26">
        <f t="shared" si="6"/>
        <v>12.387755102040817</v>
      </c>
      <c r="K21" s="28">
        <v>7</v>
      </c>
      <c r="L21" s="40">
        <v>3</v>
      </c>
      <c r="M21" s="29">
        <v>55823</v>
      </c>
      <c r="N21" s="29">
        <v>3847</v>
      </c>
      <c r="O21" s="40">
        <f t="shared" si="7"/>
        <v>16171.205098493627</v>
      </c>
      <c r="P21" s="44">
        <v>41866</v>
      </c>
      <c r="Q21" s="54" t="s">
        <v>22</v>
      </c>
    </row>
    <row r="22" spans="1:17" ht="25.5" customHeight="1">
      <c r="A22" s="50">
        <f>A21+1</f>
        <v>15</v>
      </c>
      <c r="B22" s="41">
        <v>8</v>
      </c>
      <c r="C22" s="4" t="s">
        <v>2</v>
      </c>
      <c r="D22" s="29">
        <v>6033</v>
      </c>
      <c r="E22" s="40">
        <f t="shared" si="5"/>
        <v>1747.6825028968715</v>
      </c>
      <c r="F22" s="29">
        <v>36767.68</v>
      </c>
      <c r="G22" s="58">
        <f>(D22-F22)/F22</f>
        <v>-0.835915673765655</v>
      </c>
      <c r="H22" s="29">
        <v>566</v>
      </c>
      <c r="I22" s="28">
        <v>27</v>
      </c>
      <c r="J22" s="26">
        <f t="shared" si="6"/>
        <v>20.962962962962962</v>
      </c>
      <c r="K22" s="28">
        <v>7</v>
      </c>
      <c r="L22" s="40">
        <v>4</v>
      </c>
      <c r="M22" s="29">
        <v>234424.76</v>
      </c>
      <c r="N22" s="29">
        <v>12986</v>
      </c>
      <c r="O22" s="40">
        <f t="shared" si="7"/>
        <v>67909.83777520279</v>
      </c>
      <c r="P22" s="44">
        <v>41859</v>
      </c>
      <c r="Q22" s="54" t="s">
        <v>4</v>
      </c>
    </row>
    <row r="23" spans="1:17" ht="25.5" customHeight="1">
      <c r="A23" s="50">
        <f>A22+1</f>
        <v>16</v>
      </c>
      <c r="B23" s="41" t="s">
        <v>23</v>
      </c>
      <c r="C23" s="4" t="s">
        <v>43</v>
      </c>
      <c r="D23" s="55">
        <v>1653</v>
      </c>
      <c r="E23" s="40">
        <f t="shared" si="5"/>
        <v>478.8528389339513</v>
      </c>
      <c r="F23" s="40" t="s">
        <v>79</v>
      </c>
      <c r="G23" s="58" t="s">
        <v>79</v>
      </c>
      <c r="H23" s="55">
        <v>104</v>
      </c>
      <c r="I23" s="56">
        <v>6</v>
      </c>
      <c r="J23" s="26">
        <f t="shared" si="6"/>
        <v>17.333333333333332</v>
      </c>
      <c r="K23" s="56">
        <v>6</v>
      </c>
      <c r="L23" s="57" t="s">
        <v>23</v>
      </c>
      <c r="M23" s="55">
        <v>1653</v>
      </c>
      <c r="N23" s="55">
        <v>104</v>
      </c>
      <c r="O23" s="40">
        <f t="shared" si="7"/>
        <v>478.8528389339513</v>
      </c>
      <c r="P23" s="44" t="s">
        <v>44</v>
      </c>
      <c r="Q23" s="54" t="s">
        <v>20</v>
      </c>
    </row>
    <row r="24" spans="1:17" ht="25.5" customHeight="1">
      <c r="A24" s="50">
        <f aca="true" t="shared" si="8" ref="A22:A27">A23+1</f>
        <v>17</v>
      </c>
      <c r="B24" s="41">
        <v>22</v>
      </c>
      <c r="C24" s="4" t="s">
        <v>29</v>
      </c>
      <c r="D24" s="55">
        <v>801</v>
      </c>
      <c r="E24" s="40">
        <f t="shared" si="5"/>
        <v>232.0393974507532</v>
      </c>
      <c r="F24" s="40">
        <v>408</v>
      </c>
      <c r="G24" s="58">
        <f>(D24-F24)/F24</f>
        <v>0.9632352941176471</v>
      </c>
      <c r="H24" s="55">
        <v>159</v>
      </c>
      <c r="I24" s="56">
        <v>7</v>
      </c>
      <c r="J24" s="26">
        <f t="shared" si="6"/>
        <v>22.714285714285715</v>
      </c>
      <c r="K24" s="56">
        <v>1</v>
      </c>
      <c r="L24" s="57"/>
      <c r="M24" s="55">
        <v>833706.5</v>
      </c>
      <c r="N24" s="55">
        <v>66028</v>
      </c>
      <c r="O24" s="40">
        <f t="shared" si="7"/>
        <v>241514.04982618772</v>
      </c>
      <c r="P24" s="44">
        <v>41488</v>
      </c>
      <c r="Q24" s="59" t="s">
        <v>30</v>
      </c>
    </row>
    <row r="25" spans="1:17" ht="25.5" customHeight="1">
      <c r="A25" s="50">
        <f t="shared" si="8"/>
        <v>18</v>
      </c>
      <c r="B25" s="41">
        <v>28</v>
      </c>
      <c r="C25" s="4" t="s">
        <v>19</v>
      </c>
      <c r="D25" s="55">
        <v>456</v>
      </c>
      <c r="E25" s="40">
        <f t="shared" si="5"/>
        <v>132.0973348783314</v>
      </c>
      <c r="F25" s="57">
        <v>144</v>
      </c>
      <c r="G25" s="58">
        <f>(D25-F25)/F25</f>
        <v>2.1666666666666665</v>
      </c>
      <c r="H25" s="55">
        <v>41</v>
      </c>
      <c r="I25" s="56">
        <v>3</v>
      </c>
      <c r="J25" s="26">
        <f t="shared" si="6"/>
        <v>13.666666666666666</v>
      </c>
      <c r="K25" s="56">
        <v>1</v>
      </c>
      <c r="L25" s="57">
        <v>5</v>
      </c>
      <c r="M25" s="55">
        <v>50411.38</v>
      </c>
      <c r="N25" s="55">
        <v>3358</v>
      </c>
      <c r="O25" s="40">
        <f t="shared" si="7"/>
        <v>14603.528389339514</v>
      </c>
      <c r="P25" s="44">
        <v>41852</v>
      </c>
      <c r="Q25" s="54" t="s">
        <v>20</v>
      </c>
    </row>
    <row r="26" spans="1:17" ht="25.5" customHeight="1">
      <c r="A26" s="50">
        <f t="shared" si="8"/>
        <v>19</v>
      </c>
      <c r="B26" s="41" t="s">
        <v>28</v>
      </c>
      <c r="C26" s="4" t="s">
        <v>37</v>
      </c>
      <c r="D26" s="55">
        <v>438</v>
      </c>
      <c r="E26" s="40">
        <f t="shared" si="5"/>
        <v>126.882966396292</v>
      </c>
      <c r="F26" s="40" t="s">
        <v>79</v>
      </c>
      <c r="G26" s="58" t="s">
        <v>79</v>
      </c>
      <c r="H26" s="55">
        <v>76</v>
      </c>
      <c r="I26" s="56">
        <v>7</v>
      </c>
      <c r="J26" s="26">
        <f t="shared" si="6"/>
        <v>10.857142857142858</v>
      </c>
      <c r="K26" s="56">
        <v>1</v>
      </c>
      <c r="L26" s="57"/>
      <c r="M26" s="55">
        <v>305271.21</v>
      </c>
      <c r="N26" s="55">
        <v>21723</v>
      </c>
      <c r="O26" s="40">
        <f t="shared" si="7"/>
        <v>88433.14310544613</v>
      </c>
      <c r="P26" s="53">
        <v>41691</v>
      </c>
      <c r="Q26" s="54" t="s">
        <v>80</v>
      </c>
    </row>
    <row r="27" spans="1:17" ht="25.5" customHeight="1">
      <c r="A27" s="50">
        <f t="shared" si="8"/>
        <v>20</v>
      </c>
      <c r="B27" s="41" t="s">
        <v>28</v>
      </c>
      <c r="C27" s="4" t="s">
        <v>38</v>
      </c>
      <c r="D27" s="55">
        <v>350</v>
      </c>
      <c r="E27" s="40">
        <f t="shared" si="5"/>
        <v>101.39049826187717</v>
      </c>
      <c r="F27" s="40" t="s">
        <v>79</v>
      </c>
      <c r="G27" s="58" t="s">
        <v>79</v>
      </c>
      <c r="H27" s="55">
        <v>49</v>
      </c>
      <c r="I27" s="56">
        <v>3</v>
      </c>
      <c r="J27" s="26">
        <f t="shared" si="6"/>
        <v>16.333333333333332</v>
      </c>
      <c r="K27" s="56">
        <v>1</v>
      </c>
      <c r="L27" s="57"/>
      <c r="M27" s="55">
        <v>48837.5</v>
      </c>
      <c r="N27" s="55">
        <v>3205</v>
      </c>
      <c r="O27" s="40">
        <f t="shared" si="7"/>
        <v>14147.595596755504</v>
      </c>
      <c r="P27" s="44">
        <v>41817</v>
      </c>
      <c r="Q27" s="54" t="s">
        <v>39</v>
      </c>
    </row>
    <row r="28" spans="1:17" ht="27" customHeight="1">
      <c r="A28" s="50"/>
      <c r="B28" s="41"/>
      <c r="C28" s="12" t="s">
        <v>63</v>
      </c>
      <c r="D28" s="39">
        <f>SUM(D18:D27)+D16</f>
        <v>668790.4600000001</v>
      </c>
      <c r="E28" s="39">
        <f>SUM(E18:E27)+E16</f>
        <v>193739.99420625725</v>
      </c>
      <c r="F28" s="39">
        <v>948458.5000000001</v>
      </c>
      <c r="G28" s="13">
        <f>(D28-F28)/F28</f>
        <v>-0.29486586919722896</v>
      </c>
      <c r="H28" s="39">
        <f>SUM(H18:H27)+H16</f>
        <v>49286</v>
      </c>
      <c r="I28" s="15"/>
      <c r="J28" s="15"/>
      <c r="K28" s="16"/>
      <c r="L28" s="15"/>
      <c r="M28" s="17"/>
      <c r="N28" s="17"/>
      <c r="O28" s="14"/>
      <c r="P28" s="23"/>
      <c r="Q28" s="35"/>
    </row>
    <row r="29" spans="1:17" ht="12" customHeight="1">
      <c r="A29" s="51"/>
      <c r="B29" s="43"/>
      <c r="C29" s="9"/>
      <c r="D29" s="10"/>
      <c r="E29" s="10"/>
      <c r="F29" s="10"/>
      <c r="G29" s="19"/>
      <c r="H29" s="45">
        <f>SUM(H28:H28)</f>
        <v>49286</v>
      </c>
      <c r="I29" s="20">
        <v>3</v>
      </c>
      <c r="J29" s="20"/>
      <c r="K29" s="31"/>
      <c r="L29" s="20"/>
      <c r="M29" s="21"/>
      <c r="N29" s="21"/>
      <c r="O29" s="21"/>
      <c r="P29" s="25"/>
      <c r="Q29" s="38"/>
    </row>
    <row r="30" spans="1:17" ht="25.5" customHeight="1">
      <c r="A30" s="50">
        <f>A27+1</f>
        <v>21</v>
      </c>
      <c r="B30" s="41" t="s">
        <v>28</v>
      </c>
      <c r="C30" s="4" t="s">
        <v>51</v>
      </c>
      <c r="D30" s="29">
        <v>324</v>
      </c>
      <c r="E30" s="40">
        <f aca="true" t="shared" si="9" ref="E30:E36">D30/3.452</f>
        <v>93.85863267670915</v>
      </c>
      <c r="F30" s="40" t="s">
        <v>79</v>
      </c>
      <c r="G30" s="58" t="s">
        <v>79</v>
      </c>
      <c r="H30" s="29">
        <v>56</v>
      </c>
      <c r="I30" s="28">
        <v>7</v>
      </c>
      <c r="J30" s="26">
        <f aca="true" t="shared" si="10" ref="J30:J36">H30/I30</f>
        <v>8</v>
      </c>
      <c r="K30" s="28">
        <v>1</v>
      </c>
      <c r="L30" s="40"/>
      <c r="M30" s="29">
        <v>1389008.2</v>
      </c>
      <c r="N30" s="29">
        <v>107846</v>
      </c>
      <c r="O30" s="40">
        <f aca="true" t="shared" si="11" ref="O30:O36">M30/3.452</f>
        <v>402377.8099652375</v>
      </c>
      <c r="P30" s="53">
        <v>40990</v>
      </c>
      <c r="Q30" s="54" t="s">
        <v>52</v>
      </c>
    </row>
    <row r="31" spans="1:17" ht="25.5" customHeight="1">
      <c r="A31" s="50">
        <f aca="true" t="shared" si="12" ref="A31:A36">A30+1</f>
        <v>22</v>
      </c>
      <c r="B31" s="41" t="s">
        <v>28</v>
      </c>
      <c r="C31" s="4" t="s">
        <v>45</v>
      </c>
      <c r="D31" s="55">
        <v>243</v>
      </c>
      <c r="E31" s="40">
        <f t="shared" si="9"/>
        <v>70.39397450753187</v>
      </c>
      <c r="F31" s="40" t="s">
        <v>79</v>
      </c>
      <c r="G31" s="58" t="s">
        <v>79</v>
      </c>
      <c r="H31" s="55">
        <v>47</v>
      </c>
      <c r="I31" s="56">
        <v>4</v>
      </c>
      <c r="J31" s="26">
        <f t="shared" si="10"/>
        <v>11.75</v>
      </c>
      <c r="K31" s="56">
        <v>1</v>
      </c>
      <c r="L31" s="57">
        <v>60</v>
      </c>
      <c r="M31" s="55">
        <v>1961634.7</v>
      </c>
      <c r="N31" s="55">
        <v>146451</v>
      </c>
      <c r="O31" s="40">
        <f t="shared" si="11"/>
        <v>568260.3418308228</v>
      </c>
      <c r="P31" s="53">
        <v>41467</v>
      </c>
      <c r="Q31" s="54" t="s">
        <v>46</v>
      </c>
    </row>
    <row r="32" spans="1:17" ht="25.5" customHeight="1">
      <c r="A32" s="50">
        <f t="shared" si="12"/>
        <v>23</v>
      </c>
      <c r="B32" s="41">
        <v>18</v>
      </c>
      <c r="C32" s="4" t="s">
        <v>55</v>
      </c>
      <c r="D32" s="29">
        <v>154</v>
      </c>
      <c r="E32" s="40">
        <f t="shared" si="9"/>
        <v>44.61181923522596</v>
      </c>
      <c r="F32" s="29">
        <v>1048</v>
      </c>
      <c r="G32" s="58">
        <f>(D32-F32)/F32</f>
        <v>-0.8530534351145038</v>
      </c>
      <c r="H32" s="29">
        <v>17</v>
      </c>
      <c r="I32" s="28">
        <v>7</v>
      </c>
      <c r="J32" s="26">
        <f t="shared" si="10"/>
        <v>2.4285714285714284</v>
      </c>
      <c r="K32" s="28">
        <v>1</v>
      </c>
      <c r="L32" s="40">
        <v>5</v>
      </c>
      <c r="M32" s="29">
        <v>7200</v>
      </c>
      <c r="N32" s="29">
        <v>489</v>
      </c>
      <c r="O32" s="40">
        <f t="shared" si="11"/>
        <v>2085.747392815759</v>
      </c>
      <c r="P32" s="44">
        <v>41852</v>
      </c>
      <c r="Q32" s="54" t="s">
        <v>59</v>
      </c>
    </row>
    <row r="33" spans="1:17" ht="25.5" customHeight="1">
      <c r="A33" s="50">
        <f t="shared" si="12"/>
        <v>24</v>
      </c>
      <c r="B33" s="41">
        <v>30</v>
      </c>
      <c r="C33" s="4" t="s">
        <v>60</v>
      </c>
      <c r="D33" s="29">
        <v>128</v>
      </c>
      <c r="E33" s="40">
        <f t="shared" si="9"/>
        <v>37.07995365005794</v>
      </c>
      <c r="F33" s="29">
        <v>64</v>
      </c>
      <c r="G33" s="58">
        <f>(D33-F33)/F33</f>
        <v>1</v>
      </c>
      <c r="H33" s="29">
        <v>12</v>
      </c>
      <c r="I33" s="28">
        <v>1</v>
      </c>
      <c r="J33" s="26">
        <f t="shared" si="10"/>
        <v>12</v>
      </c>
      <c r="K33" s="28">
        <v>1</v>
      </c>
      <c r="L33" s="40">
        <v>9</v>
      </c>
      <c r="M33" s="29">
        <v>31168</v>
      </c>
      <c r="N33" s="29">
        <v>2204</v>
      </c>
      <c r="O33" s="40">
        <f t="shared" si="11"/>
        <v>9028.968713789109</v>
      </c>
      <c r="P33" s="44">
        <v>41824</v>
      </c>
      <c r="Q33" s="35" t="s">
        <v>59</v>
      </c>
    </row>
    <row r="34" spans="1:17" ht="25.5" customHeight="1">
      <c r="A34" s="50">
        <f t="shared" si="12"/>
        <v>25</v>
      </c>
      <c r="B34" s="41">
        <v>26</v>
      </c>
      <c r="C34" s="4" t="s">
        <v>53</v>
      </c>
      <c r="D34" s="55">
        <v>112</v>
      </c>
      <c r="E34" s="40">
        <f t="shared" si="9"/>
        <v>32.4449594438007</v>
      </c>
      <c r="F34" s="40">
        <v>198</v>
      </c>
      <c r="G34" s="58">
        <f>(D34-F34)/F34</f>
        <v>-0.43434343434343436</v>
      </c>
      <c r="H34" s="55">
        <v>15</v>
      </c>
      <c r="I34" s="56">
        <v>2</v>
      </c>
      <c r="J34" s="26">
        <f t="shared" si="10"/>
        <v>7.5</v>
      </c>
      <c r="K34" s="56">
        <v>1</v>
      </c>
      <c r="L34" s="57"/>
      <c r="M34" s="55">
        <v>47224.6</v>
      </c>
      <c r="N34" s="55">
        <v>3320</v>
      </c>
      <c r="O34" s="40">
        <f t="shared" si="11"/>
        <v>13680.359212050984</v>
      </c>
      <c r="P34" s="53">
        <v>41740</v>
      </c>
      <c r="Q34" s="54" t="s">
        <v>80</v>
      </c>
    </row>
    <row r="35" spans="1:17" ht="25.5" customHeight="1">
      <c r="A35" s="50">
        <f t="shared" si="12"/>
        <v>26</v>
      </c>
      <c r="B35" s="41" t="s">
        <v>28</v>
      </c>
      <c r="C35" s="4" t="s">
        <v>40</v>
      </c>
      <c r="D35" s="55">
        <v>84</v>
      </c>
      <c r="E35" s="40">
        <f t="shared" si="9"/>
        <v>24.33371958285052</v>
      </c>
      <c r="F35" s="40" t="s">
        <v>79</v>
      </c>
      <c r="G35" s="58" t="s">
        <v>79</v>
      </c>
      <c r="H35" s="55">
        <v>12</v>
      </c>
      <c r="I35" s="56">
        <v>1</v>
      </c>
      <c r="J35" s="26">
        <f t="shared" si="10"/>
        <v>12</v>
      </c>
      <c r="K35" s="56">
        <v>1</v>
      </c>
      <c r="L35" s="57"/>
      <c r="M35" s="55">
        <v>182899.81</v>
      </c>
      <c r="N35" s="55">
        <v>13091</v>
      </c>
      <c r="O35" s="40">
        <f t="shared" si="11"/>
        <v>52983.7224797219</v>
      </c>
      <c r="P35" s="44">
        <v>41733</v>
      </c>
      <c r="Q35" s="54" t="s">
        <v>80</v>
      </c>
    </row>
    <row r="36" spans="1:17" ht="25.5" customHeight="1">
      <c r="A36" s="50">
        <f t="shared" si="12"/>
        <v>27</v>
      </c>
      <c r="B36" s="41" t="s">
        <v>41</v>
      </c>
      <c r="C36" s="4" t="s">
        <v>42</v>
      </c>
      <c r="D36" s="55">
        <v>60</v>
      </c>
      <c r="E36" s="40">
        <f t="shared" si="9"/>
        <v>17.381228273464657</v>
      </c>
      <c r="F36" s="40" t="s">
        <v>79</v>
      </c>
      <c r="G36" s="58" t="s">
        <v>79</v>
      </c>
      <c r="H36" s="55">
        <v>8</v>
      </c>
      <c r="I36" s="56">
        <v>1</v>
      </c>
      <c r="J36" s="26">
        <f t="shared" si="10"/>
        <v>8</v>
      </c>
      <c r="K36" s="56">
        <v>1</v>
      </c>
      <c r="L36" s="57"/>
      <c r="M36" s="55">
        <v>42018.41</v>
      </c>
      <c r="N36" s="55">
        <v>2870</v>
      </c>
      <c r="O36" s="40">
        <f t="shared" si="11"/>
        <v>12172.192931633837</v>
      </c>
      <c r="P36" s="53">
        <v>41747</v>
      </c>
      <c r="Q36" s="54" t="s">
        <v>80</v>
      </c>
    </row>
    <row r="37" spans="1:17" ht="27" customHeight="1">
      <c r="A37" s="50"/>
      <c r="B37" s="41"/>
      <c r="C37" s="12" t="s">
        <v>64</v>
      </c>
      <c r="D37" s="39">
        <f>SUM(D30:D36)+D28</f>
        <v>669895.4600000001</v>
      </c>
      <c r="E37" s="39">
        <f>SUM(E30:E36)+E28</f>
        <v>194060.0984936269</v>
      </c>
      <c r="F37" s="39">
        <v>950917.5000000001</v>
      </c>
      <c r="G37" s="13">
        <f>(D37-F37)/F37</f>
        <v>-0.29552725657062784</v>
      </c>
      <c r="H37" s="39">
        <f>SUM(H30:H36)+H28</f>
        <v>49453</v>
      </c>
      <c r="I37" s="39"/>
      <c r="J37" s="30"/>
      <c r="K37" s="32"/>
      <c r="L37" s="30"/>
      <c r="M37" s="33"/>
      <c r="N37" s="33"/>
      <c r="O37" s="40"/>
      <c r="P37" s="34"/>
      <c r="Q37" s="37"/>
    </row>
    <row r="38" spans="1:17" ht="12" customHeight="1">
      <c r="A38" s="51"/>
      <c r="B38" s="43"/>
      <c r="C38" s="9"/>
      <c r="D38" s="10"/>
      <c r="E38" s="10"/>
      <c r="F38" s="10"/>
      <c r="G38" s="19"/>
      <c r="H38" s="18"/>
      <c r="I38" s="20"/>
      <c r="J38" s="20"/>
      <c r="K38" s="31"/>
      <c r="L38" s="20"/>
      <c r="M38" s="21"/>
      <c r="N38" s="21"/>
      <c r="O38" s="21"/>
      <c r="P38" s="11"/>
      <c r="Q38" s="3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2014-09-08T11:16:01Z</dcterms:modified>
  <cp:category/>
  <cp:version/>
  <cp:contentType/>
  <cp:contentStatus/>
</cp:coreProperties>
</file>