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activeTab="0"/>
  </bookViews>
  <sheets>
    <sheet name="October 3-5 ... Spalio 3-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<sst xmlns="http://schemas.openxmlformats.org/spreadsheetml/2006/main" count="95" uniqueCount="78">
  <si>
    <t>Sumišę jausmai
(Smeshannije chuvstva)</t>
  </si>
  <si>
    <t xml:space="preserve">October 3rd - 5th Lithuanian top-30 </t>
  </si>
  <si>
    <t xml:space="preserve">Spalio 3 - 5 d. Lietuvos kino teatruose rodytų filmų top-30 </t>
  </si>
  <si>
    <t>Top Film / Incognito Films</t>
  </si>
  <si>
    <t>Šefas ant ratų. Virtuvė Los Andžele
(Chef)</t>
  </si>
  <si>
    <t>Darbo balius
(Korporativ)</t>
  </si>
  <si>
    <t>ACME Film /
Sony</t>
  </si>
  <si>
    <t>N</t>
  </si>
  <si>
    <t xml:space="preserve">Platintojas </t>
  </si>
  <si>
    <t>Filmas</t>
  </si>
  <si>
    <t>Premjeros
data</t>
  </si>
  <si>
    <t>Pakitimas</t>
  </si>
  <si>
    <t>Seansų
sk.</t>
  </si>
  <si>
    <t>\</t>
  </si>
  <si>
    <t>Average ADM</t>
  </si>
  <si>
    <t>DCO count</t>
  </si>
  <si>
    <t>Week on screens</t>
  </si>
  <si>
    <t>Apsimeskime farais
(Let’s Be Cops)</t>
  </si>
  <si>
    <t>September
26 - 28
GBO
(Lt)</t>
  </si>
  <si>
    <t>Rugsėjo
26 - 28 d.
pajamos
(Lt)</t>
  </si>
  <si>
    <t>October
3 - 5
GBO
(Lt)</t>
  </si>
  <si>
    <t>October
3 - 5
ADM</t>
  </si>
  <si>
    <t>October
3 - 5
GBO
(Eur)</t>
  </si>
  <si>
    <t>Spalio
3 - 5 d.
pajamos
(Lt)</t>
  </si>
  <si>
    <t>Spalio
3 - 5 d.
žiūrovų 
sk.</t>
  </si>
  <si>
    <t>Spalio
3 - 5 d.
pajamos
(Eur)</t>
  </si>
  <si>
    <t>Anabelė
(Annabelle)</t>
  </si>
  <si>
    <t>ACME Film</t>
  </si>
  <si>
    <t>Dingusi
(Gone Girl)</t>
  </si>
  <si>
    <t>N</t>
  </si>
  <si>
    <t>Meilės pusiausvyra
(Many Splintered Thing (Playing It Cool)</t>
  </si>
  <si>
    <t>Lošėjas
(The Gambler)</t>
  </si>
  <si>
    <t>Nominum</t>
  </si>
  <si>
    <t>Radviliada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</si>
  <si>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</si>
  <si>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</si>
  <si>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</si>
  <si>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</si>
  <si>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</si>
  <si>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</si>
  <si>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</si>
  <si>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Incognito Films</t>
  </si>
  <si>
    <t>Nematomas frontas
(The Invisible Front)</t>
  </si>
  <si>
    <t>TOTAL:</t>
  </si>
  <si>
    <t>Theatrical Film Distribution /
WDSMPI</t>
  </si>
  <si>
    <t>Theatrical Film Distribution</t>
  </si>
  <si>
    <t>Theatrical Film Distribution /
20th Century Fox</t>
  </si>
  <si>
    <t>Žiūrovų lanko-mumo vidurkis</t>
  </si>
  <si>
    <t>Kopijų 
sk.</t>
  </si>
  <si>
    <t>Rodymo 
savaitė</t>
  </si>
  <si>
    <t>ACME Film</t>
  </si>
  <si>
    <t>Amazonės džiunglės
(Amazonia)</t>
  </si>
  <si>
    <t>Dar kartą, iš naujo
(Begin Again (Can a Song Save Your Life))</t>
  </si>
  <si>
    <t>Dėžinukai
(Boxtrolls)</t>
  </si>
  <si>
    <t>Bėgantis labirintu
(Maze Runner)</t>
  </si>
  <si>
    <t>Theatrical Film Distribution /
20th Century Fox</t>
  </si>
  <si>
    <t>Forum Cinemas /
Universal</t>
  </si>
  <si>
    <t>A-One Films</t>
  </si>
  <si>
    <t>Šimtametis, kuris išlipo pro langą ir dingo
(100 Year Old Man)</t>
  </si>
  <si>
    <t>Mergaitė su katinu
(Incompresa)</t>
  </si>
  <si>
    <t>Gelbėk mus nuo pikto
(Deliver Us From Evil)</t>
  </si>
  <si>
    <t>Mėnesienos magija
(Magic In The Moonlight)</t>
  </si>
  <si>
    <t>-</t>
  </si>
  <si>
    <t>Movie</t>
  </si>
  <si>
    <t>Show count</t>
  </si>
  <si>
    <t>Change</t>
  </si>
  <si>
    <t>\</t>
  </si>
  <si>
    <t>Bendros
pajamos
(Lt)</t>
  </si>
  <si>
    <t>Bendras
žiūrovų
sk.</t>
  </si>
  <si>
    <t>Bendros
pajamos
(Eur)</t>
  </si>
  <si>
    <t>ACME Film</t>
  </si>
  <si>
    <t>Garsų pasaulio įrašai</t>
  </si>
  <si>
    <t>Sparnai: ugnies tramdytojai
(Planes: Fire &amp; Rescue)</t>
  </si>
  <si>
    <t>Siuntėjas
(The Giver)</t>
  </si>
  <si>
    <t>Šimto žingsnių kelionė
(The Hundred Foot Journey)</t>
  </si>
  <si>
    <t>Top Film</t>
  </si>
  <si>
    <t>Ekvalaizeris
(Equalizer)</t>
  </si>
  <si>
    <t>Po oda
(Under the Skin)</t>
  </si>
</sst>
</file>

<file path=xl/styles.xml><?xml version="1.0" encoding="utf-8"?>
<styleSheet xmlns="http://schemas.openxmlformats.org/spreadsheetml/2006/main">
  <numFmts count="59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  <numFmt numFmtId="211" formatCode="#,##0.00\ &quot;Lt&quot;"/>
    <numFmt numFmtId="212" formatCode="#,##0"/>
    <numFmt numFmtId="213" formatCode="General"/>
    <numFmt numFmtId="214" formatCode="0.00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202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49" fontId="2" fillId="7" borderId="26" xfId="0" applyNumberFormat="1" applyFont="1" applyFill="1" applyBorder="1" applyAlignment="1">
      <alignment horizontal="right" vertical="center" wrapText="1"/>
    </xf>
    <xf numFmtId="3" fontId="2" fillId="7" borderId="26" xfId="0" applyNumberFormat="1" applyFont="1" applyFill="1" applyBorder="1" applyAlignment="1">
      <alignment horizontal="center" vertical="center"/>
    </xf>
    <xf numFmtId="10" fontId="9" fillId="7" borderId="26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center" vertical="center"/>
    </xf>
    <xf numFmtId="1" fontId="7" fillId="19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center" vertical="center"/>
    </xf>
    <xf numFmtId="202" fontId="7" fillId="7" borderId="26" xfId="0" applyNumberFormat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>
      <alignment horizontal="center" vertical="center" wrapText="1"/>
    </xf>
    <xf numFmtId="202" fontId="7" fillId="0" borderId="13" xfId="0" applyNumberFormat="1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9.26-10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Chef_Litva_2014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Korporativ_Litva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meshannie%20chuvstva_Litva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Under%20The%20Skin_2014%20Lit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TOPAS_TFD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26-Oct 2 .. Rugs 26-spal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.01.03-05"/>
      <sheetName val="2014.01.03-09"/>
      <sheetName val="2014.01.10-12"/>
      <sheetName val="2014.01.10-16"/>
      <sheetName val="2014.01.17-19"/>
      <sheetName val="2014.01.17-23"/>
      <sheetName val="2014.01.24-26"/>
      <sheetName val="2014.01.24-30"/>
      <sheetName val="2014.01.31-02.02"/>
      <sheetName val="2014.01.31-02.06"/>
      <sheetName val="2014.02.07-09"/>
      <sheetName val="2014.02.07-13"/>
      <sheetName val="2014.02.14-16"/>
      <sheetName val="2014.02.14-20"/>
      <sheetName val="2014.02.21-23"/>
      <sheetName val="2014.02.21-27"/>
      <sheetName val="2014.02.28-03.02"/>
      <sheetName val="2014.02.28-03.06"/>
      <sheetName val="2014.03.07-09"/>
      <sheetName val="2014.03.07-13"/>
      <sheetName val="2014.03.14-16"/>
      <sheetName val="2014.03.14-20"/>
      <sheetName val="2014.03.21-23"/>
      <sheetName val="2014.03.21-27"/>
      <sheetName val="2014.03.28-30"/>
      <sheetName val="2014.03.28-04.03"/>
      <sheetName val="2014.04.04-06"/>
      <sheetName val="2014.04.04-10"/>
      <sheetName val="2014.04.11-13"/>
      <sheetName val="2014.04.11-17"/>
      <sheetName val="2014.04.18-20"/>
      <sheetName val="2014.04.18-21"/>
      <sheetName val="2014.04.18-24"/>
      <sheetName val="2014.04.25-27"/>
      <sheetName val="2014.04.25-05.01"/>
      <sheetName val="2014.05.02-04"/>
      <sheetName val="2014.05.02-08"/>
      <sheetName val="2014.05.09-11"/>
      <sheetName val="2014.05.09-15"/>
      <sheetName val="2014.05.16-18"/>
      <sheetName val="2014.05.16-22"/>
      <sheetName val="2014.05.23-25"/>
      <sheetName val="2014.05.23-29"/>
      <sheetName val="2014.05.30-06.01"/>
      <sheetName val="2014.05.30-06.05"/>
      <sheetName val="2014.06.06-08"/>
      <sheetName val="2014.06.06-12"/>
      <sheetName val="2014.06.13-15"/>
      <sheetName val="2014.06.13-19"/>
      <sheetName val="2014.06.20-22"/>
      <sheetName val="2014.06.20-26"/>
      <sheetName val="2014.06.27-29"/>
      <sheetName val="2014.06.27-07.03"/>
      <sheetName val="2014.07.04-06"/>
      <sheetName val="2014.07.04-10"/>
      <sheetName val="2014.07.11-13"/>
      <sheetName val="2014.07.11-17"/>
      <sheetName val="2014.07.18-20"/>
      <sheetName val="2014.07.18-24"/>
      <sheetName val="2014.07.25-27"/>
      <sheetName val="2014.07.25-31"/>
      <sheetName val="2014.08.01-03"/>
      <sheetName val="2014.08.01-07"/>
      <sheetName val="2014.08.08-10"/>
      <sheetName val="2014.08.08-14"/>
      <sheetName val="2014.08.15-17"/>
      <sheetName val="2014.08.15-21"/>
      <sheetName val="2014.08.22-24"/>
      <sheetName val="2014.08.22-28"/>
      <sheetName val="2014.08.29-31"/>
      <sheetName val="2014.08.29-09.04"/>
      <sheetName val="2014.09.05-07"/>
      <sheetName val="2014.09.05-11"/>
      <sheetName val="2014.09.12-14"/>
      <sheetName val="2014.09.12-18"/>
      <sheetName val="2014.09.19-21"/>
      <sheetName val="2014.09.19-25"/>
      <sheetName val="2014.09.26-28"/>
      <sheetName val="2014.09.26-10.02"/>
      <sheetName val="2014.10.03-05"/>
      <sheetName val="Lapas2"/>
      <sheetName val="Lapa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7.421875" style="6" bestFit="1" customWidth="1"/>
    <col min="4" max="5" width="9.7109375" style="6" bestFit="1" customWidth="1"/>
    <col min="6" max="6" width="12.00390625" style="6" bestFit="1" customWidth="1"/>
    <col min="7" max="7" width="12.00390625" style="6" customWidth="1"/>
    <col min="8" max="8" width="9.00390625" style="6" bestFit="1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1</v>
      </c>
    </row>
    <row r="2" spans="1:10" ht="19.5">
      <c r="A2" s="1" t="s">
        <v>2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3"/>
      <c r="B4" s="44"/>
      <c r="C4" s="45" t="s">
        <v>63</v>
      </c>
      <c r="D4" s="45" t="s">
        <v>20</v>
      </c>
      <c r="E4" s="45" t="s">
        <v>22</v>
      </c>
      <c r="F4" s="45" t="s">
        <v>18</v>
      </c>
      <c r="G4" s="45" t="s">
        <v>65</v>
      </c>
      <c r="H4" s="45" t="s">
        <v>21</v>
      </c>
      <c r="I4" s="45" t="s">
        <v>64</v>
      </c>
      <c r="J4" s="45" t="s">
        <v>14</v>
      </c>
      <c r="K4" s="45" t="s">
        <v>15</v>
      </c>
      <c r="L4" s="45" t="s">
        <v>16</v>
      </c>
      <c r="M4" s="45" t="s">
        <v>39</v>
      </c>
      <c r="N4" s="45" t="s">
        <v>34</v>
      </c>
      <c r="O4" s="45" t="s">
        <v>35</v>
      </c>
      <c r="P4" s="45" t="s">
        <v>40</v>
      </c>
      <c r="Q4" s="46" t="s">
        <v>36</v>
      </c>
    </row>
    <row r="5" spans="1:17" ht="57" customHeight="1" thickBot="1">
      <c r="A5" s="39"/>
      <c r="B5" s="40"/>
      <c r="C5" s="41" t="s">
        <v>9</v>
      </c>
      <c r="D5" s="41" t="s">
        <v>23</v>
      </c>
      <c r="E5" s="41" t="s">
        <v>25</v>
      </c>
      <c r="F5" s="41" t="s">
        <v>19</v>
      </c>
      <c r="G5" s="41" t="s">
        <v>11</v>
      </c>
      <c r="H5" s="41" t="s">
        <v>24</v>
      </c>
      <c r="I5" s="41" t="s">
        <v>12</v>
      </c>
      <c r="J5" s="41" t="s">
        <v>47</v>
      </c>
      <c r="K5" s="41" t="s">
        <v>48</v>
      </c>
      <c r="L5" s="41" t="s">
        <v>49</v>
      </c>
      <c r="M5" s="41" t="s">
        <v>67</v>
      </c>
      <c r="N5" s="41" t="s">
        <v>68</v>
      </c>
      <c r="O5" s="41" t="s">
        <v>69</v>
      </c>
      <c r="P5" s="41" t="s">
        <v>10</v>
      </c>
      <c r="Q5" s="42" t="s">
        <v>8</v>
      </c>
    </row>
    <row r="6" spans="1:17" ht="27.75" customHeight="1">
      <c r="A6" s="32">
        <v>1</v>
      </c>
      <c r="B6" s="33">
        <v>1</v>
      </c>
      <c r="C6" s="34" t="s">
        <v>31</v>
      </c>
      <c r="D6" s="35">
        <v>214334</v>
      </c>
      <c r="E6" s="29">
        <f aca="true" t="shared" si="0" ref="E6:E11">D6/3.452</f>
        <v>62089.80301274623</v>
      </c>
      <c r="F6" s="35">
        <v>286656</v>
      </c>
      <c r="G6" s="21">
        <f>(D6-F6)/F6</f>
        <v>-0.25229543424871625</v>
      </c>
      <c r="H6" s="35">
        <v>12796</v>
      </c>
      <c r="I6" s="36">
        <v>198</v>
      </c>
      <c r="J6" s="8">
        <f>H6/I6</f>
        <v>64.62626262626263</v>
      </c>
      <c r="K6" s="36">
        <v>10</v>
      </c>
      <c r="L6" s="37">
        <v>2</v>
      </c>
      <c r="M6" s="35">
        <v>648565</v>
      </c>
      <c r="N6" s="35">
        <v>39653</v>
      </c>
      <c r="O6" s="29">
        <f>M6/3.452</f>
        <v>187880.93858632678</v>
      </c>
      <c r="P6" s="68">
        <v>41908</v>
      </c>
      <c r="Q6" s="31" t="s">
        <v>71</v>
      </c>
    </row>
    <row r="7" spans="1:17" ht="27.75" customHeight="1">
      <c r="A7" s="32">
        <f>A6+1</f>
        <v>2</v>
      </c>
      <c r="B7" s="69" t="s">
        <v>29</v>
      </c>
      <c r="C7" s="34" t="s">
        <v>28</v>
      </c>
      <c r="D7" s="35">
        <v>75956</v>
      </c>
      <c r="E7" s="29">
        <f>D7/3.452</f>
        <v>22003.476245654692</v>
      </c>
      <c r="F7" s="35" t="s">
        <v>62</v>
      </c>
      <c r="G7" s="21" t="s">
        <v>62</v>
      </c>
      <c r="H7" s="35">
        <v>4530</v>
      </c>
      <c r="I7" s="36">
        <v>97</v>
      </c>
      <c r="J7" s="8">
        <f>H7/I7</f>
        <v>46.70103092783505</v>
      </c>
      <c r="K7" s="36">
        <v>12</v>
      </c>
      <c r="L7" s="37">
        <v>1</v>
      </c>
      <c r="M7" s="35">
        <v>84462.2</v>
      </c>
      <c r="N7" s="35">
        <v>5055</v>
      </c>
      <c r="O7" s="29">
        <f>M7/3.452</f>
        <v>24467.612977983776</v>
      </c>
      <c r="P7" s="68">
        <v>41915</v>
      </c>
      <c r="Q7" s="31" t="s">
        <v>55</v>
      </c>
    </row>
    <row r="8" spans="1:17" ht="27.75" customHeight="1">
      <c r="A8" s="32">
        <f aca="true" t="shared" si="1" ref="A8:A15">A7+1</f>
        <v>3</v>
      </c>
      <c r="B8" s="69" t="s">
        <v>7</v>
      </c>
      <c r="C8" s="19" t="s">
        <v>26</v>
      </c>
      <c r="D8" s="35">
        <v>98906.1</v>
      </c>
      <c r="E8" s="29">
        <f>D8/3.452</f>
        <v>28651.825028968717</v>
      </c>
      <c r="F8" s="35" t="s">
        <v>62</v>
      </c>
      <c r="G8" s="21" t="s">
        <v>62</v>
      </c>
      <c r="H8" s="35">
        <v>5882</v>
      </c>
      <c r="I8" s="36">
        <v>101</v>
      </c>
      <c r="J8" s="8">
        <f>H8/I8</f>
        <v>58.23762376237624</v>
      </c>
      <c r="K8" s="36">
        <v>11</v>
      </c>
      <c r="L8" s="37">
        <v>1</v>
      </c>
      <c r="M8" s="35">
        <v>111639.9</v>
      </c>
      <c r="N8" s="35">
        <v>6634</v>
      </c>
      <c r="O8" s="29">
        <f>M8/3.452</f>
        <v>32340.643105446117</v>
      </c>
      <c r="P8" s="68">
        <v>41915</v>
      </c>
      <c r="Q8" s="31" t="s">
        <v>27</v>
      </c>
    </row>
    <row r="9" spans="1:17" ht="27.75" customHeight="1">
      <c r="A9" s="32">
        <f t="shared" si="1"/>
        <v>4</v>
      </c>
      <c r="B9" s="33">
        <v>2</v>
      </c>
      <c r="C9" s="34" t="s">
        <v>53</v>
      </c>
      <c r="D9" s="35">
        <v>64709.27</v>
      </c>
      <c r="E9" s="29">
        <f t="shared" si="0"/>
        <v>18745.443221320973</v>
      </c>
      <c r="F9" s="35">
        <v>84756.88</v>
      </c>
      <c r="G9" s="21">
        <f>(D9-F9)/F9</f>
        <v>-0.23653076894760647</v>
      </c>
      <c r="H9" s="35">
        <v>4304</v>
      </c>
      <c r="I9" s="36">
        <v>128</v>
      </c>
      <c r="J9" s="38">
        <f>H9/I9</f>
        <v>33.625</v>
      </c>
      <c r="K9" s="36">
        <v>22</v>
      </c>
      <c r="L9" s="37">
        <v>3</v>
      </c>
      <c r="M9" s="35">
        <v>282666.33</v>
      </c>
      <c r="N9" s="35">
        <v>19005</v>
      </c>
      <c r="O9" s="29">
        <f>M9/3.452</f>
        <v>81884.80011587487</v>
      </c>
      <c r="P9" s="68">
        <v>41901</v>
      </c>
      <c r="Q9" s="31" t="s">
        <v>56</v>
      </c>
    </row>
    <row r="10" spans="1:17" ht="27.75" customHeight="1">
      <c r="A10" s="32">
        <f t="shared" si="1"/>
        <v>5</v>
      </c>
      <c r="B10" s="33">
        <v>3</v>
      </c>
      <c r="C10" s="34" t="s">
        <v>54</v>
      </c>
      <c r="D10" s="35">
        <v>46993.92</v>
      </c>
      <c r="E10" s="29">
        <f t="shared" si="0"/>
        <v>13613.53418308227</v>
      </c>
      <c r="F10" s="35">
        <v>77026.03</v>
      </c>
      <c r="G10" s="21">
        <f>(D10-F10)/F10</f>
        <v>-0.38989559763108655</v>
      </c>
      <c r="H10" s="35">
        <v>2790</v>
      </c>
      <c r="I10" s="36">
        <v>68</v>
      </c>
      <c r="J10" s="8">
        <f>H10/I10</f>
        <v>41.029411764705884</v>
      </c>
      <c r="K10" s="36">
        <v>8</v>
      </c>
      <c r="L10" s="37">
        <v>3</v>
      </c>
      <c r="M10" s="35">
        <v>359858.46</v>
      </c>
      <c r="N10" s="35">
        <v>22143</v>
      </c>
      <c r="O10" s="29">
        <f>M10/3.452</f>
        <v>104246.36732329085</v>
      </c>
      <c r="P10" s="68">
        <v>41901</v>
      </c>
      <c r="Q10" s="31" t="s">
        <v>55</v>
      </c>
    </row>
    <row r="11" spans="1:17" ht="27.75" customHeight="1">
      <c r="A11" s="32">
        <f t="shared" si="1"/>
        <v>6</v>
      </c>
      <c r="B11" s="33">
        <v>4</v>
      </c>
      <c r="C11" s="34" t="s">
        <v>76</v>
      </c>
      <c r="D11" s="35">
        <v>32379.5</v>
      </c>
      <c r="E11" s="29">
        <f t="shared" si="0"/>
        <v>9379.924681344148</v>
      </c>
      <c r="F11" s="35">
        <v>64103.4</v>
      </c>
      <c r="G11" s="21">
        <f>(D11-F11)/F11</f>
        <v>-0.4948863866815177</v>
      </c>
      <c r="H11" s="35">
        <v>1873</v>
      </c>
      <c r="I11" s="36">
        <v>70</v>
      </c>
      <c r="J11" s="8">
        <f>H11/I11</f>
        <v>26.757142857142856</v>
      </c>
      <c r="K11" s="36">
        <v>9</v>
      </c>
      <c r="L11" s="37">
        <v>2</v>
      </c>
      <c r="M11" s="35">
        <v>126744.8</v>
      </c>
      <c r="N11" s="35">
        <v>7718</v>
      </c>
      <c r="O11" s="29">
        <f>M11/3.452</f>
        <v>36716.338354577056</v>
      </c>
      <c r="P11" s="68">
        <v>41908</v>
      </c>
      <c r="Q11" s="31" t="s">
        <v>6</v>
      </c>
    </row>
    <row r="12" spans="1:17" ht="27.75" customHeight="1">
      <c r="A12" s="32">
        <f t="shared" si="1"/>
        <v>7</v>
      </c>
      <c r="B12" s="33">
        <v>5</v>
      </c>
      <c r="C12" s="19" t="s">
        <v>72</v>
      </c>
      <c r="D12" s="35">
        <v>21291</v>
      </c>
      <c r="E12" s="29">
        <f>D12/3.452</f>
        <v>6167.7288528389345</v>
      </c>
      <c r="F12" s="35">
        <v>28607.91</v>
      </c>
      <c r="G12" s="21">
        <f>(D12-F12)/F12</f>
        <v>-0.2557652761072025</v>
      </c>
      <c r="H12" s="35">
        <v>1525</v>
      </c>
      <c r="I12" s="36">
        <v>61</v>
      </c>
      <c r="J12" s="8">
        <f>H12/I12</f>
        <v>25</v>
      </c>
      <c r="K12" s="36">
        <v>14</v>
      </c>
      <c r="L12" s="37">
        <v>7</v>
      </c>
      <c r="M12" s="35">
        <v>593531.78</v>
      </c>
      <c r="N12" s="35">
        <v>42321</v>
      </c>
      <c r="O12" s="29">
        <f>M12/3.452</f>
        <v>171938.52259559676</v>
      </c>
      <c r="P12" s="30">
        <v>41873</v>
      </c>
      <c r="Q12" s="31" t="s">
        <v>44</v>
      </c>
    </row>
    <row r="13" spans="1:17" ht="27.75" customHeight="1">
      <c r="A13" s="32">
        <f t="shared" si="1"/>
        <v>8</v>
      </c>
      <c r="B13" s="69" t="s">
        <v>7</v>
      </c>
      <c r="C13" s="34" t="s">
        <v>30</v>
      </c>
      <c r="D13" s="35">
        <v>16113.1</v>
      </c>
      <c r="E13" s="29">
        <f>D13/3.452</f>
        <v>4667.757821552723</v>
      </c>
      <c r="F13" s="35" t="s">
        <v>62</v>
      </c>
      <c r="G13" s="21" t="s">
        <v>62</v>
      </c>
      <c r="H13" s="35">
        <v>941</v>
      </c>
      <c r="I13" s="36">
        <v>67</v>
      </c>
      <c r="J13" s="8">
        <f>H13/I13</f>
        <v>14.044776119402986</v>
      </c>
      <c r="K13" s="36">
        <v>9</v>
      </c>
      <c r="L13" s="37">
        <v>1</v>
      </c>
      <c r="M13" s="35">
        <v>16113.1</v>
      </c>
      <c r="N13" s="35">
        <v>941</v>
      </c>
      <c r="O13" s="29">
        <f>M13/3.452</f>
        <v>4667.757821552723</v>
      </c>
      <c r="P13" s="68">
        <v>41915</v>
      </c>
      <c r="Q13" s="31" t="s">
        <v>27</v>
      </c>
    </row>
    <row r="14" spans="1:17" ht="27.75" customHeight="1">
      <c r="A14" s="32">
        <f t="shared" si="1"/>
        <v>9</v>
      </c>
      <c r="B14" s="33">
        <v>7</v>
      </c>
      <c r="C14" s="19" t="s">
        <v>17</v>
      </c>
      <c r="D14" s="35">
        <v>14182</v>
      </c>
      <c r="E14" s="29">
        <f>D14/3.452</f>
        <v>4108.342989571263</v>
      </c>
      <c r="F14" s="35">
        <v>24642.3</v>
      </c>
      <c r="G14" s="21">
        <f>(D14-F14)/F14</f>
        <v>-0.4244855390933476</v>
      </c>
      <c r="H14" s="35">
        <v>792</v>
      </c>
      <c r="I14" s="36">
        <v>19</v>
      </c>
      <c r="J14" s="8">
        <f>H14/I14</f>
        <v>41.68421052631579</v>
      </c>
      <c r="K14" s="36">
        <v>6</v>
      </c>
      <c r="L14" s="37">
        <v>5</v>
      </c>
      <c r="M14" s="35">
        <v>331578.9</v>
      </c>
      <c r="N14" s="35">
        <v>21172</v>
      </c>
      <c r="O14" s="29">
        <f>M14/3.452</f>
        <v>96054.14252607185</v>
      </c>
      <c r="P14" s="68">
        <v>41887</v>
      </c>
      <c r="Q14" s="31" t="s">
        <v>46</v>
      </c>
    </row>
    <row r="15" spans="1:17" ht="27.75" customHeight="1">
      <c r="A15" s="32">
        <f t="shared" si="1"/>
        <v>10</v>
      </c>
      <c r="B15" s="33">
        <v>6</v>
      </c>
      <c r="C15" s="19" t="s">
        <v>5</v>
      </c>
      <c r="D15" s="35">
        <v>12155</v>
      </c>
      <c r="E15" s="29">
        <f>D15/3.452</f>
        <v>3521.1471610660487</v>
      </c>
      <c r="F15" s="35">
        <v>27113.5</v>
      </c>
      <c r="G15" s="21">
        <f>(D15-F15)/F15</f>
        <v>-0.5516993379681708</v>
      </c>
      <c r="H15" s="35">
        <v>672</v>
      </c>
      <c r="I15" s="36">
        <v>39</v>
      </c>
      <c r="J15" s="8">
        <f>H15/I15</f>
        <v>17.23076923076923</v>
      </c>
      <c r="K15" s="36">
        <v>7</v>
      </c>
      <c r="L15" s="37">
        <v>2</v>
      </c>
      <c r="M15" s="35">
        <v>48600.100000000006</v>
      </c>
      <c r="N15" s="35">
        <v>2755</v>
      </c>
      <c r="O15" s="29">
        <f>M15/3.452</f>
        <v>14078.823870220163</v>
      </c>
      <c r="P15" s="68">
        <v>41908</v>
      </c>
      <c r="Q15" s="31" t="s">
        <v>75</v>
      </c>
    </row>
    <row r="16" spans="1:17" ht="12.75">
      <c r="A16" s="7"/>
      <c r="B16" s="7"/>
      <c r="C16" s="22" t="s">
        <v>37</v>
      </c>
      <c r="D16" s="10">
        <f>SUM(D6:D15)</f>
        <v>597019.89</v>
      </c>
      <c r="E16" s="10">
        <f>SUM(E6:E15)</f>
        <v>172948.98319814602</v>
      </c>
      <c r="F16" s="10">
        <v>646269.1200000001</v>
      </c>
      <c r="G16" s="24">
        <f>(D16-F16)/F16</f>
        <v>-0.07620545137604608</v>
      </c>
      <c r="H16" s="10">
        <f>SUM(H6:H15)</f>
        <v>36105</v>
      </c>
      <c r="I16" s="23"/>
      <c r="J16" s="11"/>
      <c r="K16" s="12"/>
      <c r="L16" s="11"/>
      <c r="M16" s="9"/>
      <c r="N16" s="9"/>
      <c r="O16" s="29"/>
      <c r="P16" s="18"/>
      <c r="Q16" s="27"/>
    </row>
    <row r="17" spans="1:17" ht="12.75">
      <c r="A17" s="13"/>
      <c r="B17" s="13"/>
      <c r="C17" s="25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8"/>
    </row>
    <row r="18" spans="1:17" ht="27.75" customHeight="1">
      <c r="A18" s="32">
        <f>A15+1</f>
        <v>11</v>
      </c>
      <c r="B18" s="69" t="s">
        <v>7</v>
      </c>
      <c r="C18" s="34" t="s">
        <v>0</v>
      </c>
      <c r="D18" s="35">
        <v>5804</v>
      </c>
      <c r="E18" s="29">
        <f>D18/3.452</f>
        <v>1681.3441483198146</v>
      </c>
      <c r="F18" s="35" t="s">
        <v>62</v>
      </c>
      <c r="G18" s="21" t="s">
        <v>62</v>
      </c>
      <c r="H18" s="35">
        <v>316</v>
      </c>
      <c r="I18" s="36">
        <v>18</v>
      </c>
      <c r="J18" s="8">
        <f>H18/I18</f>
        <v>17.555555555555557</v>
      </c>
      <c r="K18" s="36">
        <v>4</v>
      </c>
      <c r="L18" s="37">
        <v>1</v>
      </c>
      <c r="M18" s="35">
        <v>5804</v>
      </c>
      <c r="N18" s="35">
        <v>316</v>
      </c>
      <c r="O18" s="29">
        <f>M18/3.452</f>
        <v>1681.3441483198146</v>
      </c>
      <c r="P18" s="68">
        <v>41915</v>
      </c>
      <c r="Q18" s="31" t="s">
        <v>75</v>
      </c>
    </row>
    <row r="19" spans="1:19" ht="27.75" customHeight="1">
      <c r="A19" s="32">
        <f>A18+1</f>
        <v>12</v>
      </c>
      <c r="B19" s="33">
        <v>10</v>
      </c>
      <c r="C19" s="19" t="s">
        <v>51</v>
      </c>
      <c r="D19" s="35">
        <v>5302</v>
      </c>
      <c r="E19" s="29">
        <f>D19/3.452</f>
        <v>1535.9212050984936</v>
      </c>
      <c r="F19" s="35">
        <v>10351</v>
      </c>
      <c r="G19" s="21">
        <f>(D19-F19)/F19</f>
        <v>-0.487778958554729</v>
      </c>
      <c r="H19" s="35">
        <v>377</v>
      </c>
      <c r="I19" s="36">
        <v>18</v>
      </c>
      <c r="J19" s="8">
        <f>H19/I19</f>
        <v>20.944444444444443</v>
      </c>
      <c r="K19" s="36">
        <v>5</v>
      </c>
      <c r="L19" s="37">
        <v>5</v>
      </c>
      <c r="M19" s="35">
        <v>80210.7883</v>
      </c>
      <c r="N19" s="35">
        <v>5857</v>
      </c>
      <c r="O19" s="29">
        <f>M19/3.452</f>
        <v>23236.03369061414</v>
      </c>
      <c r="P19" s="68">
        <v>41887</v>
      </c>
      <c r="Q19" s="31" t="s">
        <v>41</v>
      </c>
      <c r="S19" s="4"/>
    </row>
    <row r="20" spans="1:17" ht="27.75" customHeight="1">
      <c r="A20" s="32">
        <f>A19+1</f>
        <v>13</v>
      </c>
      <c r="B20" s="33">
        <v>9</v>
      </c>
      <c r="C20" s="34" t="s">
        <v>52</v>
      </c>
      <c r="D20" s="35">
        <v>4858</v>
      </c>
      <c r="E20" s="29">
        <f>D20/3.452</f>
        <v>1407.3001158748552</v>
      </c>
      <c r="F20" s="35">
        <v>20246.1</v>
      </c>
      <c r="G20" s="21">
        <f>(D20-F20)/F20</f>
        <v>-0.7600525533312589</v>
      </c>
      <c r="H20" s="35">
        <v>311</v>
      </c>
      <c r="I20" s="36">
        <v>17</v>
      </c>
      <c r="J20" s="8">
        <f>H20/I20</f>
        <v>18.294117647058822</v>
      </c>
      <c r="K20" s="36">
        <v>4</v>
      </c>
      <c r="L20" s="37">
        <v>2</v>
      </c>
      <c r="M20" s="35">
        <v>39834.6</v>
      </c>
      <c r="N20" s="35">
        <v>2550</v>
      </c>
      <c r="O20" s="29">
        <f>M20/3.452</f>
        <v>11539.571263035921</v>
      </c>
      <c r="P20" s="68">
        <v>41908</v>
      </c>
      <c r="Q20" s="31" t="s">
        <v>50</v>
      </c>
    </row>
    <row r="21" spans="1:19" ht="27.75" customHeight="1">
      <c r="A21" s="32">
        <f>A20+1</f>
        <v>14</v>
      </c>
      <c r="B21" s="33">
        <v>11</v>
      </c>
      <c r="C21" s="19" t="s">
        <v>42</v>
      </c>
      <c r="D21" s="35">
        <v>3730</v>
      </c>
      <c r="E21" s="29">
        <f>D21/3.452</f>
        <v>1080.5330243337196</v>
      </c>
      <c r="F21" s="20">
        <v>9484</v>
      </c>
      <c r="G21" s="21">
        <f>(D21-F21)/F21</f>
        <v>-0.6067060312104597</v>
      </c>
      <c r="H21" s="35">
        <v>332</v>
      </c>
      <c r="I21" s="36">
        <v>27</v>
      </c>
      <c r="J21" s="8">
        <f>H21/I21</f>
        <v>12.296296296296296</v>
      </c>
      <c r="K21" s="36">
        <v>7</v>
      </c>
      <c r="L21" s="37">
        <v>8</v>
      </c>
      <c r="M21" s="35">
        <v>335760.5998</v>
      </c>
      <c r="N21" s="35">
        <v>24474</v>
      </c>
      <c r="O21" s="29">
        <f>M21/3.452</f>
        <v>97265.52717265354</v>
      </c>
      <c r="P21" s="30">
        <v>41866</v>
      </c>
      <c r="Q21" s="31" t="s">
        <v>41</v>
      </c>
      <c r="S21" s="4"/>
    </row>
    <row r="22" spans="1:17" ht="27.75" customHeight="1">
      <c r="A22" s="32">
        <f>A21+1</f>
        <v>15</v>
      </c>
      <c r="B22" s="33">
        <v>13</v>
      </c>
      <c r="C22" s="34" t="s">
        <v>61</v>
      </c>
      <c r="D22" s="35">
        <v>2533</v>
      </c>
      <c r="E22" s="29">
        <f>D22/3.452</f>
        <v>733.7775202780997</v>
      </c>
      <c r="F22" s="35">
        <v>6193.5</v>
      </c>
      <c r="G22" s="21">
        <f>(D22-F22)/F22</f>
        <v>-0.5910228465326552</v>
      </c>
      <c r="H22" s="35">
        <v>156</v>
      </c>
      <c r="I22" s="36">
        <v>10</v>
      </c>
      <c r="J22" s="8">
        <f>H22/I22</f>
        <v>15.6</v>
      </c>
      <c r="K22" s="36">
        <v>2</v>
      </c>
      <c r="L22" s="37">
        <v>5</v>
      </c>
      <c r="M22" s="35">
        <v>102509.2</v>
      </c>
      <c r="N22" s="35">
        <v>6792</v>
      </c>
      <c r="O22" s="29">
        <f>M22/3.452</f>
        <v>29695.596755504055</v>
      </c>
      <c r="P22" s="68">
        <v>41887</v>
      </c>
      <c r="Q22" s="31" t="s">
        <v>70</v>
      </c>
    </row>
    <row r="23" spans="1:17" ht="27.75" customHeight="1">
      <c r="A23" s="32">
        <f>A22+1</f>
        <v>16</v>
      </c>
      <c r="B23" s="33">
        <v>15</v>
      </c>
      <c r="C23" s="34" t="s">
        <v>58</v>
      </c>
      <c r="D23" s="35">
        <v>2465</v>
      </c>
      <c r="E23" s="29">
        <f>D23/3.452</f>
        <v>714.0787949015064</v>
      </c>
      <c r="F23" s="35">
        <v>3648.8</v>
      </c>
      <c r="G23" s="21">
        <f>(D23-F23)/F23</f>
        <v>-0.32443543082657317</v>
      </c>
      <c r="H23" s="35">
        <v>159</v>
      </c>
      <c r="I23" s="36">
        <v>9</v>
      </c>
      <c r="J23" s="8">
        <f>H23/I23</f>
        <v>17.666666666666668</v>
      </c>
      <c r="K23" s="36">
        <v>3</v>
      </c>
      <c r="L23" s="37">
        <v>3</v>
      </c>
      <c r="M23" s="35">
        <v>29708.76</v>
      </c>
      <c r="N23" s="35">
        <v>2083</v>
      </c>
      <c r="O23" s="29">
        <f>M23/3.452</f>
        <v>8606.245654692932</v>
      </c>
      <c r="P23" s="68">
        <v>41901</v>
      </c>
      <c r="Q23" s="31" t="s">
        <v>50</v>
      </c>
    </row>
    <row r="24" spans="1:17" ht="27.75" customHeight="1">
      <c r="A24" s="32">
        <f>A23+1</f>
        <v>17</v>
      </c>
      <c r="B24" s="33">
        <v>17</v>
      </c>
      <c r="C24" s="19" t="s">
        <v>74</v>
      </c>
      <c r="D24" s="35">
        <v>1852</v>
      </c>
      <c r="E24" s="29">
        <f>D24/3.452</f>
        <v>536.5005793742758</v>
      </c>
      <c r="F24" s="35">
        <v>2480</v>
      </c>
      <c r="G24" s="21">
        <f>(D24-F24)/F24</f>
        <v>-0.2532258064516129</v>
      </c>
      <c r="H24" s="35">
        <v>104</v>
      </c>
      <c r="I24" s="36">
        <v>3</v>
      </c>
      <c r="J24" s="8">
        <f>H24/I24</f>
        <v>34.666666666666664</v>
      </c>
      <c r="K24" s="36">
        <v>1</v>
      </c>
      <c r="L24" s="37">
        <v>7</v>
      </c>
      <c r="M24" s="35">
        <v>149705.56</v>
      </c>
      <c r="N24" s="35">
        <v>9918</v>
      </c>
      <c r="O24" s="29">
        <f>M24/3.452</f>
        <v>43367.775202781</v>
      </c>
      <c r="P24" s="30">
        <v>41873</v>
      </c>
      <c r="Q24" s="31" t="s">
        <v>70</v>
      </c>
    </row>
    <row r="25" spans="1:17" ht="27.75" customHeight="1">
      <c r="A25" s="32">
        <f>A24+1</f>
        <v>18</v>
      </c>
      <c r="B25" s="33">
        <v>18</v>
      </c>
      <c r="C25" s="19" t="s">
        <v>33</v>
      </c>
      <c r="D25" s="35">
        <v>1814</v>
      </c>
      <c r="E25" s="37">
        <f>D25/3.452</f>
        <v>525.4924681344148</v>
      </c>
      <c r="F25" s="35">
        <v>1748</v>
      </c>
      <c r="G25" s="21">
        <f>(D25-F25)/F25</f>
        <v>0.03775743707093822</v>
      </c>
      <c r="H25" s="35">
        <v>144</v>
      </c>
      <c r="I25" s="36">
        <v>12</v>
      </c>
      <c r="J25" s="38">
        <f>H25/I25</f>
        <v>12</v>
      </c>
      <c r="K25" s="36">
        <v>5</v>
      </c>
      <c r="L25" s="37">
        <v>6</v>
      </c>
      <c r="M25" s="35">
        <v>50354.4</v>
      </c>
      <c r="N25" s="35">
        <v>4182</v>
      </c>
      <c r="O25" s="29">
        <f>M25/3.452</f>
        <v>14587.02201622248</v>
      </c>
      <c r="P25" s="30">
        <v>41880</v>
      </c>
      <c r="Q25" s="31" t="s">
        <v>32</v>
      </c>
    </row>
    <row r="26" spans="1:17" ht="27.75" customHeight="1">
      <c r="A26" s="32">
        <f>A25+1</f>
        <v>19</v>
      </c>
      <c r="B26" s="33">
        <v>8</v>
      </c>
      <c r="C26" s="34" t="s">
        <v>60</v>
      </c>
      <c r="D26" s="35">
        <v>1214</v>
      </c>
      <c r="E26" s="29">
        <f>D26/3.452</f>
        <v>351.6801853997683</v>
      </c>
      <c r="F26" s="35">
        <v>22766</v>
      </c>
      <c r="G26" s="21">
        <f>(D26-F26)/F26</f>
        <v>-0.9466748660282878</v>
      </c>
      <c r="H26" s="35">
        <v>68</v>
      </c>
      <c r="I26" s="36">
        <v>2</v>
      </c>
      <c r="J26" s="8">
        <f>H26/I26</f>
        <v>34</v>
      </c>
      <c r="K26" s="36">
        <v>1</v>
      </c>
      <c r="L26" s="37">
        <v>5</v>
      </c>
      <c r="M26" s="35">
        <v>325389.82</v>
      </c>
      <c r="N26" s="35">
        <v>20537</v>
      </c>
      <c r="O26" s="29">
        <f>M26/3.452</f>
        <v>94261.24565469293</v>
      </c>
      <c r="P26" s="68">
        <v>41887</v>
      </c>
      <c r="Q26" s="31" t="s">
        <v>6</v>
      </c>
    </row>
    <row r="27" spans="1:17" ht="27.75" customHeight="1">
      <c r="A27" s="32">
        <f>A26+1</f>
        <v>20</v>
      </c>
      <c r="B27" s="33">
        <v>23</v>
      </c>
      <c r="C27" s="34" t="s">
        <v>77</v>
      </c>
      <c r="D27" s="35">
        <v>619</v>
      </c>
      <c r="E27" s="29">
        <f>D27/3.452</f>
        <v>179.31633835457706</v>
      </c>
      <c r="F27" s="35">
        <v>109</v>
      </c>
      <c r="G27" s="21">
        <f>(D27-F27)/F27</f>
        <v>4.678899082568807</v>
      </c>
      <c r="H27" s="35">
        <v>40</v>
      </c>
      <c r="I27" s="36">
        <v>3</v>
      </c>
      <c r="J27" s="8">
        <f>H27/I27</f>
        <v>13.333333333333334</v>
      </c>
      <c r="K27" s="36">
        <v>1</v>
      </c>
      <c r="L27" s="37"/>
      <c r="M27" s="35">
        <v>3890</v>
      </c>
      <c r="N27" s="35">
        <v>293</v>
      </c>
      <c r="O27" s="29">
        <f>M27/3.452</f>
        <v>1126.882966396292</v>
      </c>
      <c r="P27" s="68">
        <v>41887</v>
      </c>
      <c r="Q27" s="31" t="s">
        <v>3</v>
      </c>
    </row>
    <row r="28" spans="1:17" ht="12.75">
      <c r="A28" s="26"/>
      <c r="B28" s="7"/>
      <c r="C28" s="22" t="s">
        <v>38</v>
      </c>
      <c r="D28" s="10">
        <f>SUM(D18:D27)+D16</f>
        <v>627210.89</v>
      </c>
      <c r="E28" s="10">
        <f>SUM(E18:E27)+E16</f>
        <v>181694.92757821555</v>
      </c>
      <c r="F28" s="10">
        <v>685996.1000000001</v>
      </c>
      <c r="G28" s="24">
        <f>(D28-F28)/F28</f>
        <v>-0.08569321312468113</v>
      </c>
      <c r="H28" s="10">
        <f>SUM(H18:H27)+H16</f>
        <v>38112</v>
      </c>
      <c r="I28" s="23"/>
      <c r="J28" s="8"/>
      <c r="K28" s="12"/>
      <c r="L28" s="11"/>
      <c r="M28" s="9"/>
      <c r="N28" s="9"/>
      <c r="O28" s="29"/>
      <c r="P28" s="18"/>
      <c r="Q28" s="27"/>
    </row>
    <row r="29" spans="1:17" ht="12.75">
      <c r="A29" s="13"/>
      <c r="B29" s="13"/>
      <c r="C29" s="25"/>
      <c r="D29" s="14" t="s">
        <v>13</v>
      </c>
      <c r="E29" s="15"/>
      <c r="F29" s="14" t="s">
        <v>66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8"/>
    </row>
    <row r="30" spans="1:17" ht="27.75" customHeight="1">
      <c r="A30" s="32">
        <f>A27+1</f>
        <v>21</v>
      </c>
      <c r="B30" s="33">
        <v>12</v>
      </c>
      <c r="C30" s="19" t="s">
        <v>73</v>
      </c>
      <c r="D30" s="35">
        <v>405</v>
      </c>
      <c r="E30" s="29">
        <f>D30/3.452</f>
        <v>117.32329084588645</v>
      </c>
      <c r="F30" s="35">
        <v>7183.58</v>
      </c>
      <c r="G30" s="21">
        <f>(D30-F30)/F30</f>
        <v>-0.9436214255287754</v>
      </c>
      <c r="H30" s="35">
        <v>30</v>
      </c>
      <c r="I30" s="36">
        <v>4</v>
      </c>
      <c r="J30" s="8">
        <f>H30/I30</f>
        <v>7.5</v>
      </c>
      <c r="K30" s="36">
        <v>2</v>
      </c>
      <c r="L30" s="37">
        <v>4</v>
      </c>
      <c r="M30" s="35">
        <v>118457.16</v>
      </c>
      <c r="N30" s="35">
        <v>8708</v>
      </c>
      <c r="O30" s="29">
        <f>M30/3.452</f>
        <v>34315.51564310545</v>
      </c>
      <c r="P30" s="68">
        <v>41894</v>
      </c>
      <c r="Q30" s="31" t="s">
        <v>45</v>
      </c>
    </row>
    <row r="31" spans="1:17" ht="27.75" customHeight="1">
      <c r="A31" s="32">
        <f>A30+1</f>
        <v>22</v>
      </c>
      <c r="B31" s="33">
        <v>20</v>
      </c>
      <c r="C31" s="19" t="s">
        <v>59</v>
      </c>
      <c r="D31" s="35">
        <v>342</v>
      </c>
      <c r="E31" s="29">
        <f>D31/3.452</f>
        <v>99.07300115874855</v>
      </c>
      <c r="F31" s="35">
        <v>641</v>
      </c>
      <c r="G31" s="21">
        <f>(D31-F31)/F31</f>
        <v>-0.4664586583463339</v>
      </c>
      <c r="H31" s="35">
        <v>27</v>
      </c>
      <c r="I31" s="36">
        <v>2</v>
      </c>
      <c r="J31" s="8">
        <f>H31/I31</f>
        <v>13.5</v>
      </c>
      <c r="K31" s="36">
        <v>1</v>
      </c>
      <c r="L31" s="37">
        <v>3</v>
      </c>
      <c r="M31" s="35">
        <v>3042</v>
      </c>
      <c r="N31" s="35">
        <v>287</v>
      </c>
      <c r="O31" s="29">
        <f>M31/3.452</f>
        <v>881.2282734646582</v>
      </c>
      <c r="P31" s="68">
        <v>41901</v>
      </c>
      <c r="Q31" s="31" t="s">
        <v>57</v>
      </c>
    </row>
    <row r="32" spans="1:17" ht="27.75" customHeight="1">
      <c r="A32" s="32">
        <f>A31+1</f>
        <v>23</v>
      </c>
      <c r="B32" s="33">
        <v>22</v>
      </c>
      <c r="C32" s="19" t="s">
        <v>4</v>
      </c>
      <c r="D32" s="35">
        <v>32</v>
      </c>
      <c r="E32" s="29">
        <f>D32/3.452</f>
        <v>9.269988412514484</v>
      </c>
      <c r="F32" s="35">
        <v>112</v>
      </c>
      <c r="G32" s="21">
        <f>(D32-F32)/F32</f>
        <v>-0.7142857142857143</v>
      </c>
      <c r="H32" s="35">
        <v>2</v>
      </c>
      <c r="I32" s="36">
        <v>1</v>
      </c>
      <c r="J32" s="8">
        <f>H32/I32</f>
        <v>2</v>
      </c>
      <c r="K32" s="36">
        <v>1</v>
      </c>
      <c r="L32" s="37"/>
      <c r="M32" s="35">
        <v>59298.9</v>
      </c>
      <c r="N32" s="35">
        <v>3922</v>
      </c>
      <c r="O32" s="29">
        <f>M32/3.452</f>
        <v>17178.128621089225</v>
      </c>
      <c r="P32" s="68">
        <v>41817</v>
      </c>
      <c r="Q32" s="31" t="s">
        <v>3</v>
      </c>
    </row>
    <row r="33" spans="1:17" ht="12.75">
      <c r="A33" s="55"/>
      <c r="B33" s="56"/>
      <c r="C33" s="57" t="s">
        <v>43</v>
      </c>
      <c r="D33" s="58">
        <f>SUM(D30:D32)+D28</f>
        <v>627989.89</v>
      </c>
      <c r="E33" s="58">
        <f>SUM(E30:E32)+E28</f>
        <v>181920.5938586327</v>
      </c>
      <c r="F33" s="58">
        <v>686589.1000000001</v>
      </c>
      <c r="G33" s="59">
        <f>(D33-F33)/F33</f>
        <v>-0.08534829638280024</v>
      </c>
      <c r="H33" s="58">
        <f>SUM(H30:H32)+H28</f>
        <v>38171</v>
      </c>
      <c r="I33" s="60"/>
      <c r="J33" s="61"/>
      <c r="K33" s="62"/>
      <c r="L33" s="63"/>
      <c r="M33" s="64"/>
      <c r="N33" s="64"/>
      <c r="O33" s="65"/>
      <c r="P33" s="66"/>
      <c r="Q33" s="67"/>
    </row>
    <row r="34" spans="1:17" ht="12.75">
      <c r="A34" s="47"/>
      <c r="B34" s="48"/>
      <c r="C34" s="49"/>
      <c r="D34" s="50"/>
      <c r="E34" s="51"/>
      <c r="F34" s="50"/>
      <c r="G34" s="51"/>
      <c r="H34" s="50"/>
      <c r="I34" s="51"/>
      <c r="J34" s="52"/>
      <c r="K34" s="51"/>
      <c r="L34" s="52"/>
      <c r="M34" s="51"/>
      <c r="N34" s="51"/>
      <c r="O34" s="51"/>
      <c r="P34" s="53"/>
      <c r="Q34" s="5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2014-10-06T14:29:08Z</dcterms:modified>
  <cp:category/>
  <cp:version/>
  <cp:contentType/>
  <cp:contentStatus/>
</cp:coreProperties>
</file>