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7100" windowWidth="25500" windowHeight="7180" tabRatio="601" activeTab="0"/>
  </bookViews>
  <sheets>
    <sheet name="Oct 31-Nov 6 ... Spa 31-lap 6" sheetId="1" r:id="rId1"/>
  </sheets>
  <externalReferences>
    <externalReference r:id="rId4"/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<sst xmlns="http://schemas.openxmlformats.org/spreadsheetml/2006/main" count="129" uniqueCount="100">
  <si>
    <t>Šimtametis, kuris išlipo pro langą ir dingo
(Hundraåringen som klev ut genom fönstret och försvann /              The 100-Year-Old Man Who Climbed Out the Window and Disappeared)</t>
  </si>
  <si>
    <t>October
24 - 30
GBO
(Lt)</t>
  </si>
  <si>
    <t>Spalio
24 - 30 d. 
pajamos
(Lt)</t>
  </si>
  <si>
    <t xml:space="preserve">Оctober 31st-November 6th Lithuanian top-30 </t>
  </si>
  <si>
    <t>Spalio 31 - lapkričio 6 d. Lietuvos kino teatruose rodytų filmų top-30</t>
  </si>
  <si>
    <t>Gustavo nuotykiai
(Adventures of Gustav)</t>
  </si>
  <si>
    <t>Drakula. Pradžia
(Dracula Untold)</t>
  </si>
  <si>
    <t>Gelbėk mus nuo pikto
(Deliver Us From Evil)</t>
  </si>
  <si>
    <t>ACME Film /
Sony</t>
  </si>
  <si>
    <t>Top Film / Incognito Films</t>
  </si>
  <si>
    <t>Ekskursantė
(The Excursionist)</t>
  </si>
  <si>
    <t>Cinemark</t>
  </si>
  <si>
    <t>Plastikas
(Plastic)</t>
  </si>
  <si>
    <t>Top Film / Incognito Films</t>
  </si>
  <si>
    <t>Su meile, Rouzė
(Love, Rosie)</t>
  </si>
  <si>
    <t>P</t>
  </si>
  <si>
    <t>ACME Film</t>
  </si>
  <si>
    <t>Dėžinukai
(Boxtrolls)</t>
  </si>
  <si>
    <t>Bėgantis labirintu
(Maze Runner)</t>
  </si>
  <si>
    <t>Ekvalaizeris
(Equalizer)</t>
  </si>
  <si>
    <t>ACME Film /
Sony</t>
  </si>
  <si>
    <t>Mergaitė su katinu
(Incompresa)</t>
  </si>
  <si>
    <t>A-One Films</t>
  </si>
  <si>
    <t>Forum Cinemas /
Universal</t>
  </si>
  <si>
    <t>Apsimeskime farais
(Let’s Be Cops)</t>
  </si>
  <si>
    <t>Theatrical Film Distribution /
20th Century Fox</t>
  </si>
  <si>
    <t>Nominum</t>
  </si>
  <si>
    <t>TOTAL (top20):</t>
  </si>
  <si>
    <t>TOTAL (top30):</t>
  </si>
  <si>
    <t>Movie</t>
  </si>
  <si>
    <t>Change</t>
  </si>
  <si>
    <t>Show count</t>
  </si>
  <si>
    <t>Average ADM</t>
  </si>
  <si>
    <t>DCO count</t>
  </si>
  <si>
    <t>Aleksandras ir baisiai, labai siaubingai nesėkminga diena
(Alexander and the Terrible, Horrible, No Good, Very Bad Day)</t>
  </si>
  <si>
    <t>Week on screens</t>
  </si>
  <si>
    <t>TOTAL GBO     (Lt)</t>
  </si>
  <si>
    <t>TOTAL ADM</t>
  </si>
  <si>
    <t>TOTAL GBO (Eur)</t>
  </si>
  <si>
    <t>Release   Date</t>
  </si>
  <si>
    <t>Distributor</t>
  </si>
  <si>
    <t>TOTAL (top10):</t>
  </si>
  <si>
    <t>Incognito Films</t>
  </si>
  <si>
    <t>Theatrical Film Distribution /
20th Century Fox</t>
  </si>
  <si>
    <t>October 31 -
November 6
GBO
(Lt)</t>
  </si>
  <si>
    <t>October 31 -
November 6
ADM</t>
  </si>
  <si>
    <t>October 31 -
November 6
GBO
(Eur)</t>
  </si>
  <si>
    <t>Spalio 31 -
lapkričio 6 d. 
pajamos
(Lt)</t>
  </si>
  <si>
    <t>Spalio 31 -
lapkričio 6 d.
žiūrovų
sk.</t>
  </si>
  <si>
    <t>Spalio 31 -
lapkričio 6 d. 
pajamos
(Eur)</t>
  </si>
  <si>
    <t>Ida</t>
  </si>
  <si>
    <t>Kino pasaka</t>
  </si>
  <si>
    <t>Pre-views</t>
  </si>
  <si>
    <t>Tarp žvaigždžių
(Interstellar)</t>
  </si>
  <si>
    <t>Mėnesienos magija
(Magic in the Moonlight)</t>
  </si>
  <si>
    <t>Karti, karti 2
(Горько, горько 2 / Kiss Them All 2)</t>
  </si>
  <si>
    <t>Stounhersto beprotnamis
(Stonehearst Asylum)</t>
  </si>
  <si>
    <t>N</t>
  </si>
  <si>
    <t>Šimto žingsnių kelionė
(The Hundred Foot Journey)</t>
  </si>
  <si>
    <t>ACME Film /
Warner Bros.</t>
  </si>
  <si>
    <t>Nematomas frontas
(The Invisible Front)</t>
  </si>
  <si>
    <t xml:space="preserve">Bendros
pajamos 
(Lt) </t>
  </si>
  <si>
    <t>Bendras 
žiūrovų
sk.</t>
  </si>
  <si>
    <t>Premjeros 
data</t>
  </si>
  <si>
    <t>Žiūrovų lanko-mumo vidurkis</t>
  </si>
  <si>
    <t xml:space="preserve">Platintojas </t>
  </si>
  <si>
    <t xml:space="preserve">Seansų 
sk. </t>
  </si>
  <si>
    <t>Kopijų 
sk.</t>
  </si>
  <si>
    <t>Bendros
pajamos
(Eur)</t>
  </si>
  <si>
    <t>Filmas</t>
  </si>
  <si>
    <t>Pakitimas</t>
  </si>
  <si>
    <t>Rodymo 
savaitė</t>
  </si>
  <si>
    <t>ACME Film</t>
  </si>
  <si>
    <t>Sparnai: ugnies tramdytojai
(Planes: Fire &amp; Rescue)</t>
  </si>
  <si>
    <t>-</t>
  </si>
  <si>
    <t>Įniršis
(Fury)</t>
  </si>
  <si>
    <t>-</t>
  </si>
  <si>
    <t>Mažylio Nikolia atostogos
(Nicholas on Holiday / Nicholas on Holiday)</t>
  </si>
  <si>
    <t>Išleistuvės
(Graduation Ball / Выпускной)</t>
  </si>
  <si>
    <t>Paliktieji
(Left Behind)</t>
  </si>
  <si>
    <t>Garsų pasaulio įrašai</t>
  </si>
  <si>
    <t>Lapkričio žmogus
(November Man)</t>
  </si>
  <si>
    <t>Theatrical Film Distribution</t>
  </si>
  <si>
    <t>Rūsys
(The Basement)</t>
  </si>
  <si>
    <t>Incognito Films</t>
  </si>
  <si>
    <t>Atostogos Italijoje
(A Trip to Italy)</t>
  </si>
  <si>
    <t>-</t>
  </si>
  <si>
    <t>Prior Entertainment</t>
  </si>
  <si>
    <t>N</t>
  </si>
  <si>
    <t>Theatrical Film Distribution /
WDSMPI</t>
  </si>
  <si>
    <t>-</t>
  </si>
  <si>
    <t>TOTAL:</t>
  </si>
  <si>
    <t>Radviliada</t>
  </si>
  <si>
    <t>Amazonės džiunglės
(Amazonia)</t>
  </si>
  <si>
    <t>Teisėjas
(The Judge)</t>
  </si>
  <si>
    <t>ACME Film /
Warner Bros.</t>
  </si>
  <si>
    <t>Dingusi
(Gone Girl)</t>
  </si>
  <si>
    <t>Anabelė
(Annabelle)</t>
  </si>
  <si>
    <t>Garsų pasaulio įrašai</t>
  </si>
  <si>
    <t>Lošėjas
(The Gambler)</t>
  </si>
</sst>
</file>

<file path=xl/styles.xml><?xml version="1.0" encoding="utf-8"?>
<styleSheet xmlns="http://schemas.openxmlformats.org/spreadsheetml/2006/main">
  <numFmts count="58">
    <numFmt numFmtId="5" formatCode="&quot;LTL&quot;#,##0_);\(&quot;LTL&quot;#,##0\)"/>
    <numFmt numFmtId="6" formatCode="&quot;LTL&quot;#,##0_);[Red]\(&quot;LTL&quot;#,##0\)"/>
    <numFmt numFmtId="7" formatCode="&quot;LTL&quot;#,##0.00_);\(&quot;LTL&quot;#,##0.00\)"/>
    <numFmt numFmtId="8" formatCode="&quot;LTL&quot;#,##0.00_);[Red]\(&quot;LTL&quot;#,##0.00\)"/>
    <numFmt numFmtId="42" formatCode="_(&quot;LTL&quot;* #,##0_);_(&quot;LTL&quot;* \(#,##0\);_(&quot;LTL&quot;* &quot;-&quot;_);_(@_)"/>
    <numFmt numFmtId="41" formatCode="_(* #,##0_);_(* \(#,##0\);_(* &quot;-&quot;_);_(@_)"/>
    <numFmt numFmtId="44" formatCode="_(&quot;LTL&quot;* #,##0.00_);_(&quot;LTL&quot;* \(#,##0.00\);_(&quot;LTL&quot;* &quot;-&quot;??_);_(@_)"/>
    <numFmt numFmtId="43" formatCode="_(* #,##0.00_);_(* \(#,##0.00\);_(* &quot;-&quot;??_);_(@_)"/>
    <numFmt numFmtId="164" formatCode="#,##0&quot;LTL&quot;;\-#,##0&quot;LTL&quot;"/>
    <numFmt numFmtId="165" formatCode="#,##0&quot;LTL&quot;;[Red]\-#,##0&quot;LTL&quot;"/>
    <numFmt numFmtId="166" formatCode="#,##0.00&quot;LTL&quot;;\-#,##0.00&quot;LTL&quot;"/>
    <numFmt numFmtId="167" formatCode="#,##0.00&quot;LTL&quot;;[Red]\-#,##0.00&quot;LTL&quot;"/>
    <numFmt numFmtId="168" formatCode="_-* #,##0&quot;LTL&quot;_-;\-* #,##0&quot;LTL&quot;_-;_-* &quot;-&quot;&quot;LTL&quot;_-;_-@_-"/>
    <numFmt numFmtId="169" formatCode="_-* #,##0_L_T_L_-;\-* #,##0_L_T_L_-;_-* &quot;-&quot;_L_T_L_-;_-@_-"/>
    <numFmt numFmtId="170" formatCode="_-* #,##0.00&quot;LTL&quot;_-;\-* #,##0.00&quot;LTL&quot;_-;_-* &quot;-&quot;??&quot;LTL&quot;_-;_-@_-"/>
    <numFmt numFmtId="171" formatCode="_-* #,##0.00_L_T_L_-;\-* #,##0.00_L_T_L_-;_-* &quot;-&quot;??_L_T_L_-;_-@_-"/>
    <numFmt numFmtId="172" formatCode="#,##0&quot;Lt&quot;;\-#,##0&quot;Lt&quot;"/>
    <numFmt numFmtId="173" formatCode="#,##0&quot;Lt&quot;;[Red]\-#,##0&quot;Lt&quot;"/>
    <numFmt numFmtId="174" formatCode="#,##0.00&quot;Lt&quot;;\-#,##0.00&quot;Lt&quot;"/>
    <numFmt numFmtId="175" formatCode="#,##0.00&quot;Lt&quot;;[Red]\-#,##0.00&quot;Lt&quot;"/>
    <numFmt numFmtId="176" formatCode="_-* #,##0&quot;Lt&quot;_-;\-* #,##0&quot;Lt&quot;_-;_-* &quot;-&quot;&quot;Lt&quot;_-;_-@_-"/>
    <numFmt numFmtId="177" formatCode="_-* #,##0_L_t_-;\-* #,##0_L_t_-;_-* &quot;-&quot;_L_t_-;_-@_-"/>
    <numFmt numFmtId="178" formatCode="_-* #,##0.00&quot;Lt&quot;_-;\-* #,##0.00&quot;Lt&quot;_-;_-* &quot;-&quot;??&quot;Lt&quot;_-;_-@_-"/>
    <numFmt numFmtId="179" formatCode="_-* #,##0.00_L_t_-;\-* #,##0.00_L_t_-;_-* &quot;-&quot;??_L_t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Lt&quot;;\-#,##0\ &quot;Lt&quot;"/>
    <numFmt numFmtId="189" formatCode="#,##0\ &quot;Lt&quot;;[Red]\-#,##0\ &quot;Lt&quot;"/>
    <numFmt numFmtId="190" formatCode="#,##0.00\ &quot;Lt&quot;;\-#,##0.00\ &quot;Lt&quot;"/>
    <numFmt numFmtId="191" formatCode="#,##0.00\ &quot;Lt&quot;;[Red]\-#,##0.00\ &quot;Lt&quot;"/>
    <numFmt numFmtId="192" formatCode="_-* #,##0\ &quot;Lt&quot;_-;\-* #,##0\ &quot;Lt&quot;_-;_-* &quot;-&quot;\ &quot;Lt&quot;_-;_-@_-"/>
    <numFmt numFmtId="193" formatCode="_-* #,##0\ _L_t_-;\-* #,##0\ _L_t_-;_-* &quot;-&quot;\ _L_t_-;_-@_-"/>
    <numFmt numFmtId="194" formatCode="_-* #,##0.00\ &quot;Lt&quot;_-;\-* #,##0.00\ &quot;Lt&quot;_-;_-* &quot;-&quot;??\ &quot;Lt&quot;_-;_-@_-"/>
    <numFmt numFmtId="195" formatCode="_-* #,##0.00\ _L_t_-;\-* #,##0.00\ _L_t_-;_-* &quot;-&quot;??\ _L_t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yyyy\.mm\.dd"/>
    <numFmt numFmtId="203" formatCode="yyyy/mm/dd;@"/>
    <numFmt numFmtId="204" formatCode="#,##0.0"/>
    <numFmt numFmtId="205" formatCode="[$-427]yyyy\ &quot;m.&quot;\ mmmm\ d\ &quot;d.&quot;"/>
    <numFmt numFmtId="206" formatCode="yyyy\.mm\.dd;@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yyyy/mm/dd"/>
    <numFmt numFmtId="212" formatCode="#,##0.00\ &quot;Lt&quot;"/>
    <numFmt numFmtId="213" formatCode="General"/>
  </numFmts>
  <fonts count="27">
    <font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6"/>
      <name val="Verdana"/>
      <family val="0"/>
    </font>
    <font>
      <sz val="10"/>
      <name val="Verdana"/>
      <family val="0"/>
    </font>
    <font>
      <b/>
      <i/>
      <sz val="10"/>
      <name val="Verdana"/>
      <family val="0"/>
    </font>
    <font>
      <sz val="10"/>
      <color indexed="8"/>
      <name val="Verdana"/>
      <family val="0"/>
    </font>
    <font>
      <b/>
      <sz val="10"/>
      <name val="Verdana"/>
      <family val="0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0" fillId="0" borderId="3" applyNumberFormat="0" applyFill="0" applyAlignment="0" applyProtection="0"/>
    <xf numFmtId="0" fontId="19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vertical="justify" wrapText="1"/>
    </xf>
    <xf numFmtId="0" fontId="4" fillId="0" borderId="0" xfId="0" applyFont="1" applyAlignment="1">
      <alignment/>
    </xf>
    <xf numFmtId="49" fontId="4" fillId="24" borderId="10" xfId="0" applyNumberFormat="1" applyFont="1" applyFill="1" applyBorder="1" applyAlignment="1">
      <alignment vertical="center" wrapText="1"/>
    </xf>
    <xf numFmtId="49" fontId="4" fillId="25" borderId="10" xfId="0" applyNumberFormat="1" applyFont="1" applyFill="1" applyBorder="1" applyAlignment="1">
      <alignment vertical="justify" wrapText="1"/>
    </xf>
    <xf numFmtId="3" fontId="4" fillId="25" borderId="10" xfId="0" applyNumberFormat="1" applyFont="1" applyFill="1" applyBorder="1" applyAlignment="1">
      <alignment/>
    </xf>
    <xf numFmtId="0" fontId="4" fillId="25" borderId="10" xfId="0" applyFont="1" applyFill="1" applyBorder="1" applyAlignment="1">
      <alignment/>
    </xf>
    <xf numFmtId="1" fontId="4" fillId="25" borderId="10" xfId="0" applyNumberFormat="1" applyFont="1" applyFill="1" applyBorder="1" applyAlignment="1">
      <alignment/>
    </xf>
    <xf numFmtId="49" fontId="7" fillId="25" borderId="10" xfId="0" applyNumberFormat="1" applyFont="1" applyFill="1" applyBorder="1" applyAlignment="1">
      <alignment horizontal="right" vertical="center" wrapText="1"/>
    </xf>
    <xf numFmtId="3" fontId="7" fillId="25" borderId="10" xfId="0" applyNumberFormat="1" applyFont="1" applyFill="1" applyBorder="1" applyAlignment="1">
      <alignment horizontal="center" vertical="center"/>
    </xf>
    <xf numFmtId="202" fontId="4" fillId="25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right" vertical="center" wrapText="1"/>
    </xf>
    <xf numFmtId="10" fontId="7" fillId="0" borderId="10" xfId="0" applyNumberFormat="1" applyFont="1" applyBorder="1" applyAlignment="1">
      <alignment horizontal="center" vertical="center"/>
    </xf>
    <xf numFmtId="3" fontId="6" fillId="24" borderId="10" xfId="0" applyNumberFormat="1" applyFont="1" applyFill="1" applyBorder="1" applyAlignment="1">
      <alignment horizontal="center" vertical="center"/>
    </xf>
    <xf numFmtId="1" fontId="6" fillId="24" borderId="1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3" fontId="6" fillId="24" borderId="10" xfId="0" applyNumberFormat="1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/>
    </xf>
    <xf numFmtId="10" fontId="4" fillId="25" borderId="10" xfId="0" applyNumberFormat="1" applyFont="1" applyFill="1" applyBorder="1" applyAlignment="1">
      <alignment horizontal="center" vertical="center"/>
    </xf>
    <xf numFmtId="1" fontId="6" fillId="25" borderId="10" xfId="0" applyNumberFormat="1" applyFont="1" applyFill="1" applyBorder="1" applyAlignment="1">
      <alignment horizontal="center" vertical="center"/>
    </xf>
    <xf numFmtId="3" fontId="6" fillId="25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4" fillId="25" borderId="10" xfId="0" applyNumberFormat="1" applyFont="1" applyFill="1" applyBorder="1" applyAlignment="1">
      <alignment/>
    </xf>
    <xf numFmtId="49" fontId="4" fillId="25" borderId="10" xfId="0" applyNumberFormat="1" applyFont="1" applyFill="1" applyBorder="1" applyAlignment="1">
      <alignment horizontal="center" vertical="center"/>
    </xf>
    <xf numFmtId="1" fontId="6" fillId="26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3" fontId="4" fillId="24" borderId="10" xfId="0" applyNumberFormat="1" applyFont="1" applyFill="1" applyBorder="1" applyAlignment="1">
      <alignment horizontal="center" vertical="center"/>
    </xf>
    <xf numFmtId="3" fontId="4" fillId="24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25" borderId="11" xfId="0" applyNumberFormat="1" applyFont="1" applyFill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25" borderId="11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/>
    </xf>
    <xf numFmtId="3" fontId="6" fillId="24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/>
    </xf>
    <xf numFmtId="206" fontId="6" fillId="0" borderId="12" xfId="0" applyNumberFormat="1" applyFont="1" applyBorder="1" applyAlignment="1">
      <alignment horizontal="center" vertical="center" wrapText="1"/>
    </xf>
    <xf numFmtId="3" fontId="6" fillId="25" borderId="10" xfId="0" applyNumberFormat="1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49" fontId="5" fillId="7" borderId="14" xfId="0" applyNumberFormat="1" applyFont="1" applyFill="1" applyBorder="1" applyAlignment="1">
      <alignment horizontal="center" vertical="center" wrapText="1"/>
    </xf>
    <xf numFmtId="49" fontId="5" fillId="7" borderId="15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25" borderId="16" xfId="0" applyFont="1" applyFill="1" applyBorder="1" applyAlignment="1">
      <alignment horizontal="center" vertical="center"/>
    </xf>
    <xf numFmtId="49" fontId="4" fillId="24" borderId="12" xfId="0" applyNumberFormat="1" applyFont="1" applyFill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3" fontId="4" fillId="24" borderId="12" xfId="0" applyNumberFormat="1" applyFont="1" applyFill="1" applyBorder="1" applyAlignment="1" applyProtection="1">
      <alignment horizontal="center" vertical="center" wrapText="1"/>
      <protection/>
    </xf>
    <xf numFmtId="3" fontId="4" fillId="24" borderId="12" xfId="0" applyNumberFormat="1" applyFont="1" applyFill="1" applyBorder="1" applyAlignment="1">
      <alignment horizontal="center" vertical="center"/>
    </xf>
    <xf numFmtId="3" fontId="6" fillId="24" borderId="12" xfId="0" applyNumberFormat="1" applyFont="1" applyFill="1" applyBorder="1" applyAlignment="1">
      <alignment horizontal="center" vertical="center"/>
    </xf>
    <xf numFmtId="10" fontId="6" fillId="24" borderId="12" xfId="0" applyNumberFormat="1" applyFont="1" applyFill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 wrapText="1"/>
    </xf>
    <xf numFmtId="0" fontId="4" fillId="8" borderId="18" xfId="0" applyFont="1" applyFill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49" fontId="5" fillId="8" borderId="19" xfId="0" applyNumberFormat="1" applyFont="1" applyFill="1" applyBorder="1" applyAlignment="1">
      <alignment horizontal="center" vertical="center" wrapText="1"/>
    </xf>
    <xf numFmtId="49" fontId="5" fillId="8" borderId="20" xfId="0" applyNumberFormat="1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25" borderId="21" xfId="0" applyFont="1" applyFill="1" applyBorder="1" applyAlignment="1">
      <alignment horizontal="center" vertical="center"/>
    </xf>
    <xf numFmtId="0" fontId="4" fillId="25" borderId="21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206" fontId="6" fillId="0" borderId="10" xfId="0" applyNumberFormat="1" applyFont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opai\Savaites\2014\2014.10.24-3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4.10.31-11.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rzan\Downloads\RusysAtaskaita2014.11.03-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rzan\Downloads\Amazonia.ataskaita2014.11.03-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ctober 24-30 ... Spalio 24-3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ct 31-Nov 2...Spal 31-lapkr 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O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zoomScale="75" zoomScaleNormal="75" zoomScalePageLayoutView="0" workbookViewId="0" topLeftCell="A1">
      <selection activeCell="D53" sqref="D53"/>
    </sheetView>
  </sheetViews>
  <sheetFormatPr defaultColWidth="8.7109375" defaultRowHeight="12.75"/>
  <cols>
    <col min="1" max="1" width="4.7109375" style="3" customWidth="1"/>
    <col min="2" max="2" width="5.00390625" style="3" customWidth="1"/>
    <col min="3" max="3" width="61.7109375" style="3" customWidth="1"/>
    <col min="4" max="5" width="13.421875" style="3" bestFit="1" customWidth="1"/>
    <col min="6" max="6" width="10.7109375" style="3" bestFit="1" customWidth="1"/>
    <col min="7" max="7" width="10.8515625" style="3" customWidth="1"/>
    <col min="8" max="8" width="13.421875" style="3" customWidth="1"/>
    <col min="9" max="9" width="8.421875" style="3" customWidth="1"/>
    <col min="10" max="10" width="8.8515625" style="3" customWidth="1"/>
    <col min="11" max="11" width="7.8515625" style="3" bestFit="1" customWidth="1"/>
    <col min="12" max="12" width="9.421875" style="3" bestFit="1" customWidth="1"/>
    <col min="13" max="13" width="10.28125" style="3" bestFit="1" customWidth="1"/>
    <col min="14" max="14" width="9.28125" style="3" bestFit="1" customWidth="1"/>
    <col min="15" max="15" width="10.421875" style="3" customWidth="1"/>
    <col min="16" max="16" width="11.28125" style="3" bestFit="1" customWidth="1"/>
    <col min="17" max="17" width="25.7109375" style="3" bestFit="1" customWidth="1"/>
    <col min="18" max="16384" width="8.7109375" style="3" customWidth="1"/>
  </cols>
  <sheetData>
    <row r="1" ht="19.5">
      <c r="A1" s="1" t="s">
        <v>3</v>
      </c>
    </row>
    <row r="2" spans="1:11" ht="19.5">
      <c r="A2" s="1" t="s">
        <v>4</v>
      </c>
      <c r="B2" s="1"/>
      <c r="C2" s="1"/>
      <c r="D2" s="2"/>
      <c r="E2" s="22"/>
      <c r="G2" s="27"/>
      <c r="K2"/>
    </row>
    <row r="3" ht="13.5" thickBot="1"/>
    <row r="4" spans="1:17" ht="57" customHeight="1" thickBot="1">
      <c r="A4" s="46"/>
      <c r="B4" s="47"/>
      <c r="C4" s="48" t="s">
        <v>29</v>
      </c>
      <c r="D4" s="48" t="s">
        <v>44</v>
      </c>
      <c r="E4" s="48" t="s">
        <v>46</v>
      </c>
      <c r="F4" s="48" t="s">
        <v>1</v>
      </c>
      <c r="G4" s="48" t="s">
        <v>30</v>
      </c>
      <c r="H4" s="48" t="s">
        <v>45</v>
      </c>
      <c r="I4" s="48" t="s">
        <v>31</v>
      </c>
      <c r="J4" s="48" t="s">
        <v>32</v>
      </c>
      <c r="K4" s="48" t="s">
        <v>33</v>
      </c>
      <c r="L4" s="48" t="s">
        <v>35</v>
      </c>
      <c r="M4" s="48" t="s">
        <v>36</v>
      </c>
      <c r="N4" s="48" t="s">
        <v>37</v>
      </c>
      <c r="O4" s="48" t="s">
        <v>38</v>
      </c>
      <c r="P4" s="48" t="s">
        <v>39</v>
      </c>
      <c r="Q4" s="49" t="s">
        <v>40</v>
      </c>
    </row>
    <row r="5" spans="1:17" ht="61.5" customHeight="1" thickBot="1">
      <c r="A5" s="59"/>
      <c r="B5" s="60"/>
      <c r="C5" s="61" t="s">
        <v>69</v>
      </c>
      <c r="D5" s="61" t="s">
        <v>47</v>
      </c>
      <c r="E5" s="61" t="s">
        <v>49</v>
      </c>
      <c r="F5" s="61" t="s">
        <v>2</v>
      </c>
      <c r="G5" s="61" t="s">
        <v>70</v>
      </c>
      <c r="H5" s="61" t="s">
        <v>48</v>
      </c>
      <c r="I5" s="61" t="s">
        <v>66</v>
      </c>
      <c r="J5" s="61" t="s">
        <v>64</v>
      </c>
      <c r="K5" s="61" t="s">
        <v>67</v>
      </c>
      <c r="L5" s="61" t="s">
        <v>71</v>
      </c>
      <c r="M5" s="61" t="s">
        <v>61</v>
      </c>
      <c r="N5" s="61" t="s">
        <v>62</v>
      </c>
      <c r="O5" s="61" t="s">
        <v>68</v>
      </c>
      <c r="P5" s="61" t="s">
        <v>63</v>
      </c>
      <c r="Q5" s="62" t="s">
        <v>65</v>
      </c>
    </row>
    <row r="6" spans="1:17" ht="25.5" customHeight="1">
      <c r="A6" s="66">
        <v>1</v>
      </c>
      <c r="B6" s="41">
        <v>2</v>
      </c>
      <c r="C6" s="52" t="s">
        <v>75</v>
      </c>
      <c r="D6" s="54">
        <v>127636</v>
      </c>
      <c r="E6" s="40">
        <f aca="true" t="shared" si="0" ref="E6:E15">D6/3.452</f>
        <v>36974.50753186559</v>
      </c>
      <c r="F6" s="54">
        <v>240784.7</v>
      </c>
      <c r="G6" s="57">
        <f>(D6-F6)/F6</f>
        <v>-0.46991648555742954</v>
      </c>
      <c r="H6" s="54">
        <v>8097</v>
      </c>
      <c r="I6" s="55">
        <v>234</v>
      </c>
      <c r="J6" s="26">
        <f>H6/I6</f>
        <v>34.6025641025641</v>
      </c>
      <c r="K6" s="55">
        <v>12</v>
      </c>
      <c r="L6" s="56">
        <v>2</v>
      </c>
      <c r="M6" s="54">
        <v>368420.7</v>
      </c>
      <c r="N6" s="54">
        <v>22885</v>
      </c>
      <c r="O6" s="40">
        <f aca="true" t="shared" si="1" ref="O6:O15">M6/3.452</f>
        <v>106726.73812282734</v>
      </c>
      <c r="P6" s="44">
        <v>41936</v>
      </c>
      <c r="Q6" s="53" t="s">
        <v>72</v>
      </c>
    </row>
    <row r="7" spans="1:17" ht="25.5" customHeight="1">
      <c r="A7" s="66">
        <f>A6+1</f>
        <v>2</v>
      </c>
      <c r="B7" s="69" t="s">
        <v>88</v>
      </c>
      <c r="C7" s="52" t="s">
        <v>55</v>
      </c>
      <c r="D7" s="54">
        <v>98331.1</v>
      </c>
      <c r="E7" s="40">
        <f t="shared" si="0"/>
        <v>28485.254924681347</v>
      </c>
      <c r="F7" s="54" t="s">
        <v>86</v>
      </c>
      <c r="G7" s="57" t="s">
        <v>86</v>
      </c>
      <c r="H7" s="54">
        <v>5652</v>
      </c>
      <c r="I7" s="55">
        <v>189</v>
      </c>
      <c r="J7" s="26">
        <f>H7/I7</f>
        <v>29.904761904761905</v>
      </c>
      <c r="K7" s="55">
        <v>13</v>
      </c>
      <c r="L7" s="56">
        <v>1</v>
      </c>
      <c r="M7" s="54">
        <v>98331.1</v>
      </c>
      <c r="N7" s="54">
        <v>5652</v>
      </c>
      <c r="O7" s="40">
        <f t="shared" si="1"/>
        <v>28485.254924681347</v>
      </c>
      <c r="P7" s="44">
        <v>41943</v>
      </c>
      <c r="Q7" s="53" t="s">
        <v>9</v>
      </c>
    </row>
    <row r="8" spans="1:17" ht="25.5" customHeight="1">
      <c r="A8" s="66">
        <f aca="true" t="shared" si="2" ref="A8:A14">A7+1</f>
        <v>3</v>
      </c>
      <c r="B8" s="41">
        <v>1</v>
      </c>
      <c r="C8" s="52" t="s">
        <v>5</v>
      </c>
      <c r="D8" s="54">
        <v>86649.08</v>
      </c>
      <c r="E8" s="40">
        <f t="shared" si="0"/>
        <v>25101.12398609502</v>
      </c>
      <c r="F8" s="54">
        <v>257527.77</v>
      </c>
      <c r="G8" s="57">
        <f>(D8-F8)/F8</f>
        <v>-0.6635350043997197</v>
      </c>
      <c r="H8" s="54">
        <v>6729</v>
      </c>
      <c r="I8" s="55">
        <v>331</v>
      </c>
      <c r="J8" s="26">
        <f>H8/I8</f>
        <v>20.32930513595166</v>
      </c>
      <c r="K8" s="55">
        <v>14</v>
      </c>
      <c r="L8" s="56">
        <v>3</v>
      </c>
      <c r="M8" s="54">
        <v>644842.96</v>
      </c>
      <c r="N8" s="54">
        <v>49578</v>
      </c>
      <c r="O8" s="40">
        <f t="shared" si="1"/>
        <v>186802.71147161064</v>
      </c>
      <c r="P8" s="44">
        <v>41929</v>
      </c>
      <c r="Q8" s="53" t="s">
        <v>72</v>
      </c>
    </row>
    <row r="9" spans="1:17" ht="25.5" customHeight="1">
      <c r="A9" s="66">
        <f t="shared" si="2"/>
        <v>4</v>
      </c>
      <c r="B9" s="69" t="s">
        <v>57</v>
      </c>
      <c r="C9" s="52" t="s">
        <v>56</v>
      </c>
      <c r="D9" s="54">
        <v>86335</v>
      </c>
      <c r="E9" s="40">
        <f t="shared" si="0"/>
        <v>25010.139049826186</v>
      </c>
      <c r="F9" s="54" t="s">
        <v>86</v>
      </c>
      <c r="G9" s="57" t="s">
        <v>86</v>
      </c>
      <c r="H9" s="54">
        <v>5539</v>
      </c>
      <c r="I9" s="55">
        <v>231</v>
      </c>
      <c r="J9" s="26">
        <f>H9/I9</f>
        <v>23.97835497835498</v>
      </c>
      <c r="K9" s="55">
        <v>13</v>
      </c>
      <c r="L9" s="56">
        <v>1</v>
      </c>
      <c r="M9" s="54">
        <v>86335</v>
      </c>
      <c r="N9" s="54">
        <v>5539</v>
      </c>
      <c r="O9" s="40">
        <f t="shared" si="1"/>
        <v>25010.139049826186</v>
      </c>
      <c r="P9" s="44">
        <v>41943</v>
      </c>
      <c r="Q9" s="53" t="s">
        <v>80</v>
      </c>
    </row>
    <row r="10" spans="1:17" ht="25.5" customHeight="1">
      <c r="A10" s="66">
        <f t="shared" si="2"/>
        <v>5</v>
      </c>
      <c r="B10" s="69" t="s">
        <v>88</v>
      </c>
      <c r="C10" s="4" t="s">
        <v>14</v>
      </c>
      <c r="D10" s="54">
        <v>75378.5</v>
      </c>
      <c r="E10" s="40">
        <f t="shared" si="0"/>
        <v>21836.181923522596</v>
      </c>
      <c r="F10" s="54" t="s">
        <v>86</v>
      </c>
      <c r="G10" s="57" t="s">
        <v>86</v>
      </c>
      <c r="H10" s="54">
        <v>4877</v>
      </c>
      <c r="I10" s="55">
        <v>242</v>
      </c>
      <c r="J10" s="26">
        <f>H10/I10</f>
        <v>20.15289256198347</v>
      </c>
      <c r="K10" s="55">
        <v>13</v>
      </c>
      <c r="L10" s="56">
        <v>1</v>
      </c>
      <c r="M10" s="54">
        <v>93032</v>
      </c>
      <c r="N10" s="54">
        <v>5941</v>
      </c>
      <c r="O10" s="40">
        <f t="shared" si="1"/>
        <v>26950.173812282734</v>
      </c>
      <c r="P10" s="44">
        <v>41943</v>
      </c>
      <c r="Q10" s="58" t="s">
        <v>16</v>
      </c>
    </row>
    <row r="11" spans="1:17" ht="25.5" customHeight="1">
      <c r="A11" s="66">
        <f>A14+1</f>
        <v>9</v>
      </c>
      <c r="B11" s="41">
        <v>3</v>
      </c>
      <c r="C11" s="4" t="s">
        <v>83</v>
      </c>
      <c r="D11" s="54">
        <v>41671</v>
      </c>
      <c r="E11" s="40">
        <f>D11/3.452</f>
        <v>12071.552723059096</v>
      </c>
      <c r="F11" s="54">
        <v>160779.2</v>
      </c>
      <c r="G11" s="57">
        <f>(D11-F11)/F11</f>
        <v>-0.7408184640799308</v>
      </c>
      <c r="H11" s="54">
        <v>2606</v>
      </c>
      <c r="I11" s="55">
        <v>171</v>
      </c>
      <c r="J11" s="26">
        <f>H11/I11</f>
        <v>15.239766081871345</v>
      </c>
      <c r="K11" s="55">
        <v>11</v>
      </c>
      <c r="L11" s="56">
        <v>2</v>
      </c>
      <c r="M11" s="54">
        <v>206186.2</v>
      </c>
      <c r="N11" s="54">
        <v>13215</v>
      </c>
      <c r="O11" s="40">
        <f>M11/3.452</f>
        <v>59729.49015063731</v>
      </c>
      <c r="P11" s="44">
        <v>41936</v>
      </c>
      <c r="Q11" s="53" t="s">
        <v>84</v>
      </c>
    </row>
    <row r="12" spans="1:17" ht="25.5" customHeight="1">
      <c r="A12" s="66">
        <f>A10+1</f>
        <v>6</v>
      </c>
      <c r="B12" s="41">
        <v>4</v>
      </c>
      <c r="C12" s="52" t="s">
        <v>99</v>
      </c>
      <c r="D12" s="54">
        <v>35924</v>
      </c>
      <c r="E12" s="40">
        <f t="shared" si="0"/>
        <v>10406.720741599072</v>
      </c>
      <c r="F12" s="54">
        <v>89875</v>
      </c>
      <c r="G12" s="57">
        <f>(D12-F12)/F12</f>
        <v>-0.600289290681502</v>
      </c>
      <c r="H12" s="54">
        <v>2229</v>
      </c>
      <c r="I12" s="55">
        <v>126</v>
      </c>
      <c r="J12" s="26">
        <f>H12/I12</f>
        <v>17.69047619047619</v>
      </c>
      <c r="K12" s="55">
        <v>6</v>
      </c>
      <c r="L12" s="56">
        <v>6</v>
      </c>
      <c r="M12" s="54">
        <v>1212722</v>
      </c>
      <c r="N12" s="54">
        <v>75483</v>
      </c>
      <c r="O12" s="40">
        <f t="shared" si="1"/>
        <v>351309.96523754345</v>
      </c>
      <c r="P12" s="44">
        <v>41908</v>
      </c>
      <c r="Q12" s="53" t="s">
        <v>98</v>
      </c>
    </row>
    <row r="13" spans="1:17" ht="25.5" customHeight="1">
      <c r="A13" s="66">
        <f t="shared" si="2"/>
        <v>7</v>
      </c>
      <c r="B13" s="41">
        <v>6</v>
      </c>
      <c r="C13" s="4" t="s">
        <v>17</v>
      </c>
      <c r="D13" s="54">
        <v>35657.92</v>
      </c>
      <c r="E13" s="40">
        <f t="shared" si="0"/>
        <v>10329.640787949014</v>
      </c>
      <c r="F13" s="54">
        <v>68586.03</v>
      </c>
      <c r="G13" s="57">
        <f>(D13-F13)/F13</f>
        <v>-0.48009937300642713</v>
      </c>
      <c r="H13" s="54">
        <v>2493</v>
      </c>
      <c r="I13" s="55">
        <v>137</v>
      </c>
      <c r="J13" s="26">
        <f>H13/I13</f>
        <v>18.197080291970803</v>
      </c>
      <c r="K13" s="55">
        <v>16</v>
      </c>
      <c r="L13" s="56">
        <v>7</v>
      </c>
      <c r="M13" s="54">
        <v>512767.53</v>
      </c>
      <c r="N13" s="54">
        <v>35006</v>
      </c>
      <c r="O13" s="40">
        <f t="shared" si="1"/>
        <v>148542.1581691773</v>
      </c>
      <c r="P13" s="44">
        <v>41901</v>
      </c>
      <c r="Q13" s="53" t="s">
        <v>23</v>
      </c>
    </row>
    <row r="14" spans="1:17" ht="25.5" customHeight="1">
      <c r="A14" s="66">
        <f t="shared" si="2"/>
        <v>8</v>
      </c>
      <c r="B14" s="41">
        <v>7</v>
      </c>
      <c r="C14" s="52" t="s">
        <v>96</v>
      </c>
      <c r="D14" s="54">
        <v>32088</v>
      </c>
      <c r="E14" s="40">
        <f t="shared" si="0"/>
        <v>9295.4808806489</v>
      </c>
      <c r="F14" s="54">
        <v>64615.8</v>
      </c>
      <c r="G14" s="57">
        <f>(D14-F14)/F14</f>
        <v>-0.5034031924080489</v>
      </c>
      <c r="H14" s="54">
        <v>1956</v>
      </c>
      <c r="I14" s="55">
        <v>41</v>
      </c>
      <c r="J14" s="26">
        <f>H14/I14</f>
        <v>47.707317073170735</v>
      </c>
      <c r="K14" s="55">
        <v>6</v>
      </c>
      <c r="L14" s="56">
        <v>5</v>
      </c>
      <c r="M14" s="54">
        <v>409851</v>
      </c>
      <c r="N14" s="54">
        <v>25516</v>
      </c>
      <c r="O14" s="40">
        <f t="shared" si="1"/>
        <v>118728.56315179606</v>
      </c>
      <c r="P14" s="44">
        <v>41915</v>
      </c>
      <c r="Q14" s="53" t="s">
        <v>25</v>
      </c>
    </row>
    <row r="15" spans="1:17" ht="25.5" customHeight="1">
      <c r="A15" s="66">
        <f>A11+1</f>
        <v>10</v>
      </c>
      <c r="B15" s="41">
        <v>5</v>
      </c>
      <c r="C15" s="52" t="s">
        <v>6</v>
      </c>
      <c r="D15" s="54">
        <v>26498.8</v>
      </c>
      <c r="E15" s="40">
        <f t="shared" si="0"/>
        <v>7676.361529548088</v>
      </c>
      <c r="F15" s="54">
        <v>74540.76</v>
      </c>
      <c r="G15" s="57">
        <f>(D15-F15)/F15</f>
        <v>-0.6445059052255436</v>
      </c>
      <c r="H15" s="54">
        <v>1533</v>
      </c>
      <c r="I15" s="55">
        <v>62</v>
      </c>
      <c r="J15" s="26">
        <f>H15/I15</f>
        <v>24.725806451612904</v>
      </c>
      <c r="K15" s="55">
        <v>5</v>
      </c>
      <c r="L15" s="56">
        <v>4</v>
      </c>
      <c r="M15" s="54">
        <v>355238.08</v>
      </c>
      <c r="N15" s="54">
        <v>21637</v>
      </c>
      <c r="O15" s="40">
        <f t="shared" si="1"/>
        <v>102907.90266512167</v>
      </c>
      <c r="P15" s="44">
        <v>41922</v>
      </c>
      <c r="Q15" s="53" t="s">
        <v>23</v>
      </c>
    </row>
    <row r="16" spans="1:17" ht="27" customHeight="1">
      <c r="A16" s="63"/>
      <c r="B16" s="41"/>
      <c r="C16" s="12" t="s">
        <v>41</v>
      </c>
      <c r="D16" s="39">
        <f>SUM(D6:D15)</f>
        <v>646169.4</v>
      </c>
      <c r="E16" s="39">
        <f>SUM(E6:E15)</f>
        <v>187186.9640787949</v>
      </c>
      <c r="F16" s="39">
        <v>1057457.76</v>
      </c>
      <c r="G16" s="13">
        <f>(D16-F16)/F16</f>
        <v>-0.3889406986809572</v>
      </c>
      <c r="H16" s="39">
        <f>SUM(H6:H15)</f>
        <v>41711</v>
      </c>
      <c r="I16" s="15"/>
      <c r="J16" s="15"/>
      <c r="K16" s="16"/>
      <c r="L16" s="15"/>
      <c r="M16" s="17"/>
      <c r="N16" s="17"/>
      <c r="O16" s="14"/>
      <c r="P16" s="23"/>
      <c r="Q16" s="35"/>
    </row>
    <row r="17" spans="1:17" ht="9" customHeight="1">
      <c r="A17" s="64"/>
      <c r="B17" s="42"/>
      <c r="C17" s="5"/>
      <c r="D17" s="6"/>
      <c r="E17" s="6"/>
      <c r="F17" s="6"/>
      <c r="G17" s="7"/>
      <c r="H17" s="7"/>
      <c r="I17" s="8"/>
      <c r="J17" s="8"/>
      <c r="K17" s="7"/>
      <c r="L17" s="8"/>
      <c r="M17" s="7"/>
      <c r="N17" s="7"/>
      <c r="O17" s="7"/>
      <c r="P17" s="24"/>
      <c r="Q17" s="36"/>
    </row>
    <row r="18" spans="1:17" ht="25.5" customHeight="1">
      <c r="A18" s="66">
        <f>A15+1</f>
        <v>11</v>
      </c>
      <c r="B18" s="70" t="s">
        <v>15</v>
      </c>
      <c r="C18" s="4" t="s">
        <v>53</v>
      </c>
      <c r="D18" s="54">
        <v>17743.5</v>
      </c>
      <c r="E18" s="40">
        <f aca="true" t="shared" si="3" ref="E18:E27">D18/3.452</f>
        <v>5140.063731170336</v>
      </c>
      <c r="F18" s="54" t="s">
        <v>86</v>
      </c>
      <c r="G18" s="57" t="s">
        <v>86</v>
      </c>
      <c r="H18" s="54">
        <v>1034</v>
      </c>
      <c r="I18" s="55">
        <v>8</v>
      </c>
      <c r="J18" s="26">
        <f>H18/I18</f>
        <v>129.25</v>
      </c>
      <c r="K18" s="55">
        <v>8</v>
      </c>
      <c r="L18" s="56" t="s">
        <v>15</v>
      </c>
      <c r="M18" s="54">
        <v>17743.5</v>
      </c>
      <c r="N18" s="54">
        <v>1034</v>
      </c>
      <c r="O18" s="40">
        <f aca="true" t="shared" si="4" ref="O18:O27">M18/3.452</f>
        <v>5140.063731170336</v>
      </c>
      <c r="P18" s="44" t="s">
        <v>52</v>
      </c>
      <c r="Q18" s="58" t="s">
        <v>59</v>
      </c>
    </row>
    <row r="19" spans="1:17" ht="25.5" customHeight="1">
      <c r="A19" s="66">
        <f>A18+1</f>
        <v>12</v>
      </c>
      <c r="B19" s="41">
        <v>8</v>
      </c>
      <c r="C19" s="4" t="s">
        <v>97</v>
      </c>
      <c r="D19" s="54">
        <v>16116</v>
      </c>
      <c r="E19" s="40">
        <f t="shared" si="3"/>
        <v>4668.597914252608</v>
      </c>
      <c r="F19" s="54">
        <v>50933.5</v>
      </c>
      <c r="G19" s="57">
        <f>(D19-F19)/F19</f>
        <v>-0.6835874228160248</v>
      </c>
      <c r="H19" s="54">
        <v>885</v>
      </c>
      <c r="I19" s="55">
        <v>24</v>
      </c>
      <c r="J19" s="26">
        <f>H19/I19</f>
        <v>36.875</v>
      </c>
      <c r="K19" s="55">
        <v>4</v>
      </c>
      <c r="L19" s="56">
        <v>5</v>
      </c>
      <c r="M19" s="54">
        <v>412745.51</v>
      </c>
      <c r="N19" s="54">
        <v>25144</v>
      </c>
      <c r="O19" s="40">
        <f t="shared" si="4"/>
        <v>119567.06546929317</v>
      </c>
      <c r="P19" s="44">
        <v>41908</v>
      </c>
      <c r="Q19" s="58" t="s">
        <v>20</v>
      </c>
    </row>
    <row r="20" spans="1:17" ht="25.5" customHeight="1">
      <c r="A20" s="66">
        <f aca="true" t="shared" si="5" ref="A20:A27">A19+1</f>
        <v>13</v>
      </c>
      <c r="B20" s="41">
        <v>14</v>
      </c>
      <c r="C20" s="4" t="s">
        <v>85</v>
      </c>
      <c r="D20" s="54">
        <v>9112.5</v>
      </c>
      <c r="E20" s="40">
        <f t="shared" si="3"/>
        <v>2639.774044032445</v>
      </c>
      <c r="F20" s="54">
        <v>17871.48</v>
      </c>
      <c r="G20" s="57">
        <f>(D20-F20)/F20</f>
        <v>-0.49010938098019863</v>
      </c>
      <c r="H20" s="54">
        <v>589</v>
      </c>
      <c r="I20" s="55">
        <v>46</v>
      </c>
      <c r="J20" s="26">
        <f>H20/I20</f>
        <v>12.804347826086957</v>
      </c>
      <c r="K20" s="55">
        <v>7</v>
      </c>
      <c r="L20" s="56">
        <v>2</v>
      </c>
      <c r="M20" s="54">
        <v>27199.98</v>
      </c>
      <c r="N20" s="54">
        <v>1705</v>
      </c>
      <c r="O20" s="40">
        <f t="shared" si="4"/>
        <v>7879.4843568945535</v>
      </c>
      <c r="P20" s="44">
        <v>41936</v>
      </c>
      <c r="Q20" s="53" t="s">
        <v>87</v>
      </c>
    </row>
    <row r="21" spans="1:17" ht="25.5" customHeight="1">
      <c r="A21" s="66">
        <f t="shared" si="5"/>
        <v>14</v>
      </c>
      <c r="B21" s="41">
        <v>10</v>
      </c>
      <c r="C21" s="4" t="s">
        <v>73</v>
      </c>
      <c r="D21" s="54">
        <v>7661.5</v>
      </c>
      <c r="E21" s="40">
        <f t="shared" si="3"/>
        <v>2219.4380069524914</v>
      </c>
      <c r="F21" s="40">
        <v>24468</v>
      </c>
      <c r="G21" s="57">
        <f>(D21-F21)/F21</f>
        <v>-0.6868767369625634</v>
      </c>
      <c r="H21" s="54">
        <v>606</v>
      </c>
      <c r="I21" s="55">
        <v>29</v>
      </c>
      <c r="J21" s="26">
        <f>H21/I21</f>
        <v>20.896551724137932</v>
      </c>
      <c r="K21" s="55">
        <v>7</v>
      </c>
      <c r="L21" s="56">
        <v>11</v>
      </c>
      <c r="M21" s="54">
        <v>658867.01</v>
      </c>
      <c r="N21" s="54">
        <v>47270</v>
      </c>
      <c r="O21" s="40">
        <f t="shared" si="4"/>
        <v>190865.29837775204</v>
      </c>
      <c r="P21" s="44">
        <v>41873</v>
      </c>
      <c r="Q21" s="53" t="s">
        <v>89</v>
      </c>
    </row>
    <row r="22" spans="1:17" ht="25.5" customHeight="1">
      <c r="A22" s="66">
        <f t="shared" si="5"/>
        <v>15</v>
      </c>
      <c r="B22" s="41">
        <v>16</v>
      </c>
      <c r="C22" s="4" t="s">
        <v>77</v>
      </c>
      <c r="D22" s="54">
        <v>6455</v>
      </c>
      <c r="E22" s="40">
        <f t="shared" si="3"/>
        <v>1869.9304750869062</v>
      </c>
      <c r="F22" s="54">
        <v>16406</v>
      </c>
      <c r="G22" s="57">
        <f>(D22-F22)/F22</f>
        <v>-0.606546385468731</v>
      </c>
      <c r="H22" s="54">
        <v>562</v>
      </c>
      <c r="I22" s="55">
        <v>36</v>
      </c>
      <c r="J22" s="26">
        <f>H22/I22</f>
        <v>15.61111111111111</v>
      </c>
      <c r="K22" s="55">
        <v>5</v>
      </c>
      <c r="L22" s="56">
        <v>2</v>
      </c>
      <c r="M22" s="54">
        <v>22861</v>
      </c>
      <c r="N22" s="54">
        <v>2040</v>
      </c>
      <c r="O22" s="40">
        <f t="shared" si="4"/>
        <v>6622.537659327926</v>
      </c>
      <c r="P22" s="44">
        <v>41936</v>
      </c>
      <c r="Q22" s="53" t="s">
        <v>22</v>
      </c>
    </row>
    <row r="23" spans="1:17" ht="25.5" customHeight="1">
      <c r="A23" s="66">
        <f t="shared" si="5"/>
        <v>16</v>
      </c>
      <c r="B23" s="41">
        <v>20</v>
      </c>
      <c r="C23" s="4" t="s">
        <v>92</v>
      </c>
      <c r="D23" s="54">
        <v>4662</v>
      </c>
      <c r="E23" s="40">
        <f t="shared" si="3"/>
        <v>1350.5214368482038</v>
      </c>
      <c r="F23" s="40">
        <v>4965</v>
      </c>
      <c r="G23" s="57">
        <f>(D23-F23)/F23</f>
        <v>-0.06102719033232629</v>
      </c>
      <c r="H23" s="54">
        <v>773</v>
      </c>
      <c r="I23" s="55">
        <v>5</v>
      </c>
      <c r="J23" s="26">
        <f>H23/I23</f>
        <v>154.6</v>
      </c>
      <c r="K23" s="55">
        <v>5</v>
      </c>
      <c r="L23" s="56">
        <v>10</v>
      </c>
      <c r="M23" s="54">
        <v>73579.4</v>
      </c>
      <c r="N23" s="54">
        <v>7312</v>
      </c>
      <c r="O23" s="40">
        <f t="shared" si="4"/>
        <v>21315.005793742755</v>
      </c>
      <c r="P23" s="44">
        <v>41880</v>
      </c>
      <c r="Q23" s="53" t="s">
        <v>26</v>
      </c>
    </row>
    <row r="24" spans="1:17" ht="25.5" customHeight="1">
      <c r="A24" s="66">
        <f t="shared" si="5"/>
        <v>17</v>
      </c>
      <c r="B24" s="41">
        <v>12</v>
      </c>
      <c r="C24" s="52" t="s">
        <v>18</v>
      </c>
      <c r="D24" s="54">
        <v>4623</v>
      </c>
      <c r="E24" s="40">
        <f t="shared" si="3"/>
        <v>1339.223638470452</v>
      </c>
      <c r="F24" s="40">
        <v>19463.8</v>
      </c>
      <c r="G24" s="57">
        <f>(D24-F24)/F24</f>
        <v>-0.7624821463434683</v>
      </c>
      <c r="H24" s="54">
        <v>297</v>
      </c>
      <c r="I24" s="55">
        <v>20</v>
      </c>
      <c r="J24" s="26">
        <f>H24/I24</f>
        <v>14.85</v>
      </c>
      <c r="K24" s="55">
        <v>3</v>
      </c>
      <c r="L24" s="56">
        <v>7</v>
      </c>
      <c r="M24" s="54">
        <v>452407.32</v>
      </c>
      <c r="N24" s="54">
        <v>28016</v>
      </c>
      <c r="O24" s="40">
        <f t="shared" si="4"/>
        <v>131056.5816917729</v>
      </c>
      <c r="P24" s="44">
        <v>41901</v>
      </c>
      <c r="Q24" s="53" t="s">
        <v>25</v>
      </c>
    </row>
    <row r="25" spans="1:17" ht="25.5" customHeight="1">
      <c r="A25" s="66">
        <f t="shared" si="5"/>
        <v>18</v>
      </c>
      <c r="B25" s="41">
        <v>9</v>
      </c>
      <c r="C25" s="52" t="s">
        <v>78</v>
      </c>
      <c r="D25" s="54">
        <v>4751</v>
      </c>
      <c r="E25" s="40">
        <f t="shared" si="3"/>
        <v>1376.3035921205098</v>
      </c>
      <c r="F25" s="54">
        <v>25347</v>
      </c>
      <c r="G25" s="57">
        <f>(D25-F25)/F25</f>
        <v>-0.8125616443760603</v>
      </c>
      <c r="H25" s="54">
        <v>300</v>
      </c>
      <c r="I25" s="55">
        <v>35</v>
      </c>
      <c r="J25" s="26">
        <f>H25/I25</f>
        <v>8.571428571428571</v>
      </c>
      <c r="K25" s="55">
        <v>3</v>
      </c>
      <c r="L25" s="56">
        <v>3</v>
      </c>
      <c r="M25" s="54">
        <v>65626</v>
      </c>
      <c r="N25" s="54">
        <v>3910</v>
      </c>
      <c r="O25" s="40">
        <f t="shared" si="4"/>
        <v>19011.008111239862</v>
      </c>
      <c r="P25" s="44">
        <v>41929</v>
      </c>
      <c r="Q25" s="53" t="s">
        <v>80</v>
      </c>
    </row>
    <row r="26" spans="1:17" ht="25.5" customHeight="1">
      <c r="A26" s="66">
        <f t="shared" si="5"/>
        <v>19</v>
      </c>
      <c r="B26" s="41">
        <v>17</v>
      </c>
      <c r="C26" s="4" t="s">
        <v>94</v>
      </c>
      <c r="D26" s="54">
        <v>4260</v>
      </c>
      <c r="E26" s="40">
        <f t="shared" si="3"/>
        <v>1234.0672074159907</v>
      </c>
      <c r="F26" s="54">
        <v>12138.5</v>
      </c>
      <c r="G26" s="57">
        <f>(D26-F26)/F26</f>
        <v>-0.6490505416649504</v>
      </c>
      <c r="H26" s="54">
        <v>251</v>
      </c>
      <c r="I26" s="55">
        <v>6</v>
      </c>
      <c r="J26" s="26">
        <f>H26/I26</f>
        <v>41.833333333333336</v>
      </c>
      <c r="K26" s="55">
        <v>1</v>
      </c>
      <c r="L26" s="56">
        <v>4</v>
      </c>
      <c r="M26" s="54">
        <v>70577</v>
      </c>
      <c r="N26" s="54">
        <v>4433</v>
      </c>
      <c r="O26" s="40">
        <f t="shared" si="4"/>
        <v>20445.249130938588</v>
      </c>
      <c r="P26" s="44">
        <v>41922</v>
      </c>
      <c r="Q26" s="53" t="s">
        <v>95</v>
      </c>
    </row>
    <row r="27" spans="1:17" ht="25.5" customHeight="1">
      <c r="A27" s="66">
        <f t="shared" si="5"/>
        <v>20</v>
      </c>
      <c r="B27" s="41">
        <v>11</v>
      </c>
      <c r="C27" s="52" t="s">
        <v>34</v>
      </c>
      <c r="D27" s="54">
        <v>4102</v>
      </c>
      <c r="E27" s="40">
        <f t="shared" si="3"/>
        <v>1188.2966396292004</v>
      </c>
      <c r="F27" s="54">
        <v>23910.5</v>
      </c>
      <c r="G27" s="57">
        <f>(D27-F27)/F27</f>
        <v>-0.8284435708161686</v>
      </c>
      <c r="H27" s="54">
        <v>265</v>
      </c>
      <c r="I27" s="55">
        <v>16</v>
      </c>
      <c r="J27" s="26">
        <f>H27/I27</f>
        <v>16.5625</v>
      </c>
      <c r="K27" s="55">
        <v>3</v>
      </c>
      <c r="L27" s="56">
        <v>4</v>
      </c>
      <c r="M27" s="54">
        <v>110241</v>
      </c>
      <c r="N27" s="54">
        <v>7425</v>
      </c>
      <c r="O27" s="40">
        <f t="shared" si="4"/>
        <v>31935.39976825029</v>
      </c>
      <c r="P27" s="44">
        <v>41922</v>
      </c>
      <c r="Q27" s="58" t="s">
        <v>43</v>
      </c>
    </row>
    <row r="28" spans="1:17" ht="27" customHeight="1">
      <c r="A28" s="63"/>
      <c r="B28" s="41"/>
      <c r="C28" s="12" t="s">
        <v>27</v>
      </c>
      <c r="D28" s="39">
        <f>SUM(D18:D27)+D16</f>
        <v>725655.9</v>
      </c>
      <c r="E28" s="39">
        <f>SUM(E18:E27)+E16</f>
        <v>210213.18076477404</v>
      </c>
      <c r="F28" s="39">
        <v>1202587.54</v>
      </c>
      <c r="G28" s="13">
        <f>(D28-F28)/F28</f>
        <v>-0.39658787750287183</v>
      </c>
      <c r="H28" s="39">
        <f>SUM(H18:H27)+H16</f>
        <v>47273</v>
      </c>
      <c r="I28" s="15"/>
      <c r="J28" s="15"/>
      <c r="K28" s="16"/>
      <c r="L28" s="15"/>
      <c r="M28" s="17"/>
      <c r="N28" s="17"/>
      <c r="O28" s="14"/>
      <c r="P28" s="23"/>
      <c r="Q28" s="35"/>
    </row>
    <row r="29" spans="1:17" ht="12" customHeight="1">
      <c r="A29" s="65"/>
      <c r="B29" s="43"/>
      <c r="C29" s="9"/>
      <c r="D29" s="10"/>
      <c r="E29" s="10"/>
      <c r="F29" s="10"/>
      <c r="G29" s="19"/>
      <c r="H29" s="45">
        <f>SUM(H28:H28)</f>
        <v>47273</v>
      </c>
      <c r="I29" s="20">
        <v>3</v>
      </c>
      <c r="J29" s="20"/>
      <c r="K29" s="31"/>
      <c r="L29" s="20"/>
      <c r="M29" s="21"/>
      <c r="N29" s="21"/>
      <c r="O29" s="21"/>
      <c r="P29" s="25"/>
      <c r="Q29" s="38"/>
    </row>
    <row r="30" spans="1:17" ht="25.5" customHeight="1">
      <c r="A30" s="66">
        <f>A27+1</f>
        <v>21</v>
      </c>
      <c r="B30" s="69" t="s">
        <v>88</v>
      </c>
      <c r="C30" s="52" t="s">
        <v>50</v>
      </c>
      <c r="D30" s="54">
        <v>3244</v>
      </c>
      <c r="E30" s="40">
        <f aca="true" t="shared" si="6" ref="E30:E39">D30/3.452</f>
        <v>939.7450753186558</v>
      </c>
      <c r="F30" s="40" t="s">
        <v>90</v>
      </c>
      <c r="G30" s="57" t="s">
        <v>86</v>
      </c>
      <c r="H30" s="54">
        <v>221</v>
      </c>
      <c r="I30" s="55">
        <v>20</v>
      </c>
      <c r="J30" s="26">
        <f>H30/I30</f>
        <v>11.05</v>
      </c>
      <c r="K30" s="55">
        <v>1</v>
      </c>
      <c r="L30" s="56">
        <v>1</v>
      </c>
      <c r="M30" s="54">
        <v>3854</v>
      </c>
      <c r="N30" s="54">
        <v>383</v>
      </c>
      <c r="O30" s="40">
        <f aca="true" t="shared" si="7" ref="O30:O39">M30/3.452</f>
        <v>1116.4542294322132</v>
      </c>
      <c r="P30" s="44">
        <v>41942</v>
      </c>
      <c r="Q30" s="53" t="s">
        <v>51</v>
      </c>
    </row>
    <row r="31" spans="1:17" ht="25.5" customHeight="1">
      <c r="A31" s="66">
        <f>A30+1</f>
        <v>22</v>
      </c>
      <c r="B31" s="41">
        <v>13</v>
      </c>
      <c r="C31" s="52" t="s">
        <v>79</v>
      </c>
      <c r="D31" s="54">
        <v>2883</v>
      </c>
      <c r="E31" s="40">
        <f t="shared" si="6"/>
        <v>835.1680185399769</v>
      </c>
      <c r="F31" s="54">
        <v>19147</v>
      </c>
      <c r="G31" s="57">
        <f>(D31-F31)/F31</f>
        <v>-0.8494281088421163</v>
      </c>
      <c r="H31" s="54">
        <v>152</v>
      </c>
      <c r="I31" s="55">
        <v>7</v>
      </c>
      <c r="J31" s="26">
        <f>H31/I31</f>
        <v>21.714285714285715</v>
      </c>
      <c r="K31" s="55">
        <v>1</v>
      </c>
      <c r="L31" s="56">
        <v>3</v>
      </c>
      <c r="M31" s="54">
        <v>63208</v>
      </c>
      <c r="N31" s="54">
        <v>3834</v>
      </c>
      <c r="O31" s="40">
        <f t="shared" si="7"/>
        <v>18310.544611819234</v>
      </c>
      <c r="P31" s="44">
        <v>41929</v>
      </c>
      <c r="Q31" s="53" t="s">
        <v>9</v>
      </c>
    </row>
    <row r="32" spans="1:17" ht="25.5" customHeight="1">
      <c r="A32" s="66">
        <f aca="true" t="shared" si="8" ref="A32:A39">A31+1</f>
        <v>23</v>
      </c>
      <c r="B32" s="41">
        <v>21</v>
      </c>
      <c r="C32" s="52" t="s">
        <v>19</v>
      </c>
      <c r="D32" s="54">
        <v>2198</v>
      </c>
      <c r="E32" s="40">
        <f t="shared" si="6"/>
        <v>636.7323290845886</v>
      </c>
      <c r="F32" s="54">
        <v>3177</v>
      </c>
      <c r="G32" s="57">
        <f>(D32-F32)/F32</f>
        <v>-0.30815234497954047</v>
      </c>
      <c r="H32" s="54">
        <v>126</v>
      </c>
      <c r="I32" s="55">
        <v>6</v>
      </c>
      <c r="J32" s="26">
        <f>H32/I32</f>
        <v>21</v>
      </c>
      <c r="K32" s="55">
        <v>1</v>
      </c>
      <c r="L32" s="56">
        <v>6</v>
      </c>
      <c r="M32" s="54">
        <v>178543.1</v>
      </c>
      <c r="N32" s="54">
        <v>11098</v>
      </c>
      <c r="O32" s="40">
        <f t="shared" si="7"/>
        <v>51721.639629200465</v>
      </c>
      <c r="P32" s="44">
        <v>41908</v>
      </c>
      <c r="Q32" s="58" t="s">
        <v>20</v>
      </c>
    </row>
    <row r="33" spans="1:17" ht="42.75" customHeight="1">
      <c r="A33" s="66">
        <f t="shared" si="8"/>
        <v>24</v>
      </c>
      <c r="B33" s="41">
        <v>30</v>
      </c>
      <c r="C33" s="52" t="s">
        <v>0</v>
      </c>
      <c r="D33" s="54">
        <v>1840</v>
      </c>
      <c r="E33" s="40">
        <f t="shared" si="6"/>
        <v>533.0243337195828</v>
      </c>
      <c r="F33" s="54">
        <v>151</v>
      </c>
      <c r="G33" s="57">
        <f>(D33-F33)/F33</f>
        <v>11.185430463576159</v>
      </c>
      <c r="H33" s="54">
        <v>176</v>
      </c>
      <c r="I33" s="55">
        <v>5</v>
      </c>
      <c r="J33" s="26">
        <f>H33/I33</f>
        <v>35.2</v>
      </c>
      <c r="K33" s="55">
        <v>2</v>
      </c>
      <c r="L33" s="56">
        <v>7</v>
      </c>
      <c r="M33" s="54">
        <v>33224.76</v>
      </c>
      <c r="N33" s="54">
        <v>2376</v>
      </c>
      <c r="O33" s="40">
        <f t="shared" si="7"/>
        <v>9624.785631517962</v>
      </c>
      <c r="P33" s="44">
        <v>41901</v>
      </c>
      <c r="Q33" s="53" t="s">
        <v>72</v>
      </c>
    </row>
    <row r="34" spans="1:17" ht="25.5" customHeight="1">
      <c r="A34" s="66">
        <f t="shared" si="8"/>
        <v>25</v>
      </c>
      <c r="B34" s="41">
        <v>19</v>
      </c>
      <c r="C34" s="4" t="s">
        <v>93</v>
      </c>
      <c r="D34" s="54">
        <v>1710</v>
      </c>
      <c r="E34" s="40">
        <f>D34/3.452</f>
        <v>495.36500579374274</v>
      </c>
      <c r="F34" s="29">
        <v>6506</v>
      </c>
      <c r="G34" s="57">
        <f>(D34-F34)/F34</f>
        <v>-0.7371656932062711</v>
      </c>
      <c r="H34" s="54">
        <v>117</v>
      </c>
      <c r="I34" s="55">
        <v>7</v>
      </c>
      <c r="J34" s="26">
        <f>H34/I34</f>
        <v>16.714285714285715</v>
      </c>
      <c r="K34" s="28">
        <v>1</v>
      </c>
      <c r="L34" s="40">
        <v>9</v>
      </c>
      <c r="M34" s="54">
        <v>97969.7883</v>
      </c>
      <c r="N34" s="54">
        <v>7049</v>
      </c>
      <c r="O34" s="40">
        <f>M34/3.452</f>
        <v>28380.587572421784</v>
      </c>
      <c r="P34" s="44">
        <v>41887</v>
      </c>
      <c r="Q34" s="53" t="s">
        <v>42</v>
      </c>
    </row>
    <row r="35" spans="1:17" ht="25.5" customHeight="1">
      <c r="A35" s="66">
        <f t="shared" si="8"/>
        <v>26</v>
      </c>
      <c r="B35" s="41">
        <v>25</v>
      </c>
      <c r="C35" s="4" t="s">
        <v>24</v>
      </c>
      <c r="D35" s="54">
        <v>893</v>
      </c>
      <c r="E35" s="40">
        <f t="shared" si="6"/>
        <v>258.69061413673234</v>
      </c>
      <c r="F35" s="29">
        <v>1454</v>
      </c>
      <c r="G35" s="57">
        <f>(D35-F35)/F35</f>
        <v>-0.3858321870701513</v>
      </c>
      <c r="H35" s="54">
        <v>46</v>
      </c>
      <c r="I35" s="55">
        <v>2</v>
      </c>
      <c r="J35" s="26">
        <f>H35/I35</f>
        <v>23</v>
      </c>
      <c r="K35" s="55">
        <v>1</v>
      </c>
      <c r="L35" s="56">
        <v>9</v>
      </c>
      <c r="M35" s="54">
        <v>361527.9</v>
      </c>
      <c r="N35" s="54">
        <v>23000</v>
      </c>
      <c r="O35" s="40">
        <f t="shared" si="7"/>
        <v>104729.98261877174</v>
      </c>
      <c r="P35" s="44">
        <v>41887</v>
      </c>
      <c r="Q35" s="53" t="s">
        <v>25</v>
      </c>
    </row>
    <row r="36" spans="1:17" ht="25.5" customHeight="1">
      <c r="A36" s="66">
        <f t="shared" si="8"/>
        <v>27</v>
      </c>
      <c r="B36" s="41">
        <v>28</v>
      </c>
      <c r="C36" s="52" t="s">
        <v>7</v>
      </c>
      <c r="D36" s="54">
        <v>872.46</v>
      </c>
      <c r="E36" s="40">
        <f t="shared" si="6"/>
        <v>252.74044032444962</v>
      </c>
      <c r="F36" s="29">
        <v>390</v>
      </c>
      <c r="G36" s="57">
        <f>(D36-F36)/F36</f>
        <v>1.2370769230769232</v>
      </c>
      <c r="H36" s="54">
        <v>131</v>
      </c>
      <c r="I36" s="55">
        <v>1</v>
      </c>
      <c r="J36" s="26">
        <f>H36/I36</f>
        <v>131</v>
      </c>
      <c r="K36" s="55">
        <v>1</v>
      </c>
      <c r="L36" s="56">
        <v>9</v>
      </c>
      <c r="M36" s="54">
        <v>329256.28</v>
      </c>
      <c r="N36" s="54">
        <v>20820</v>
      </c>
      <c r="O36" s="40">
        <f t="shared" si="7"/>
        <v>95381.30938586328</v>
      </c>
      <c r="P36" s="44">
        <v>41887</v>
      </c>
      <c r="Q36" s="53" t="s">
        <v>8</v>
      </c>
    </row>
    <row r="37" spans="1:17" ht="25.5" customHeight="1">
      <c r="A37" s="66">
        <f t="shared" si="8"/>
        <v>28</v>
      </c>
      <c r="B37" s="67" t="s">
        <v>76</v>
      </c>
      <c r="C37" s="4" t="s">
        <v>54</v>
      </c>
      <c r="D37" s="54">
        <v>688</v>
      </c>
      <c r="E37" s="40">
        <f t="shared" si="6"/>
        <v>199.30475086906142</v>
      </c>
      <c r="F37" s="29" t="s">
        <v>86</v>
      </c>
      <c r="G37" s="57" t="s">
        <v>86</v>
      </c>
      <c r="H37" s="54">
        <v>45</v>
      </c>
      <c r="I37" s="55">
        <v>3</v>
      </c>
      <c r="J37" s="26">
        <f>H37/I37</f>
        <v>15</v>
      </c>
      <c r="K37" s="55">
        <v>1</v>
      </c>
      <c r="L37" s="56"/>
      <c r="M37" s="54">
        <v>108547.2</v>
      </c>
      <c r="N37" s="54">
        <v>7217</v>
      </c>
      <c r="O37" s="40">
        <f t="shared" si="7"/>
        <v>31444.727694090383</v>
      </c>
      <c r="P37" s="44">
        <v>41887</v>
      </c>
      <c r="Q37" s="53" t="s">
        <v>72</v>
      </c>
    </row>
    <row r="38" spans="1:17" ht="25.5" customHeight="1">
      <c r="A38" s="66">
        <f t="shared" si="8"/>
        <v>29</v>
      </c>
      <c r="B38" s="41">
        <v>23</v>
      </c>
      <c r="C38" s="4" t="s">
        <v>60</v>
      </c>
      <c r="D38" s="54">
        <v>665</v>
      </c>
      <c r="E38" s="40">
        <f>D38/3.452</f>
        <v>192.64194669756662</v>
      </c>
      <c r="F38" s="40">
        <v>2246</v>
      </c>
      <c r="G38" s="57">
        <f>(D38-F38)/F38</f>
        <v>-0.7039180765805877</v>
      </c>
      <c r="H38" s="54">
        <v>48</v>
      </c>
      <c r="I38" s="55">
        <v>5</v>
      </c>
      <c r="J38" s="26">
        <f>H38/I38</f>
        <v>9.6</v>
      </c>
      <c r="K38" s="28">
        <v>2</v>
      </c>
      <c r="L38" s="40">
        <v>12</v>
      </c>
      <c r="M38" s="54">
        <v>362330.9</v>
      </c>
      <c r="N38" s="54">
        <v>23075</v>
      </c>
      <c r="O38" s="40">
        <f>M38/3.452</f>
        <v>104962.60139049827</v>
      </c>
      <c r="P38" s="44">
        <v>41866</v>
      </c>
      <c r="Q38" s="53" t="s">
        <v>42</v>
      </c>
    </row>
    <row r="39" spans="1:17" ht="25.5" customHeight="1">
      <c r="A39" s="66">
        <f t="shared" si="8"/>
        <v>30</v>
      </c>
      <c r="B39" s="41">
        <v>24</v>
      </c>
      <c r="C39" s="4" t="s">
        <v>21</v>
      </c>
      <c r="D39" s="54">
        <v>617</v>
      </c>
      <c r="E39" s="40">
        <f t="shared" si="6"/>
        <v>178.7369640787949</v>
      </c>
      <c r="F39" s="54">
        <v>1616</v>
      </c>
      <c r="G39" s="57">
        <f>(D39-F39)/F39</f>
        <v>-0.6181930693069307</v>
      </c>
      <c r="H39" s="54">
        <v>44</v>
      </c>
      <c r="I39" s="55">
        <v>4</v>
      </c>
      <c r="J39" s="26">
        <f>H39/I39</f>
        <v>11</v>
      </c>
      <c r="K39" s="55">
        <v>1</v>
      </c>
      <c r="L39" s="56">
        <v>7</v>
      </c>
      <c r="M39" s="54">
        <v>8625</v>
      </c>
      <c r="N39" s="54">
        <v>797</v>
      </c>
      <c r="O39" s="40">
        <f t="shared" si="7"/>
        <v>2498.5515643105446</v>
      </c>
      <c r="P39" s="44">
        <v>41901</v>
      </c>
      <c r="Q39" s="53" t="s">
        <v>22</v>
      </c>
    </row>
    <row r="40" spans="1:17" ht="27" customHeight="1">
      <c r="A40" s="50"/>
      <c r="B40" s="41"/>
      <c r="C40" s="12" t="s">
        <v>28</v>
      </c>
      <c r="D40" s="39">
        <f>SUM(D30:D39)+D28</f>
        <v>741266.36</v>
      </c>
      <c r="E40" s="39">
        <f>SUM(E30:E39)+E28</f>
        <v>214735.3302433372</v>
      </c>
      <c r="F40" s="39">
        <v>1216498.54</v>
      </c>
      <c r="G40" s="13">
        <f>(D40-F40)/F40</f>
        <v>-0.39065577505748594</v>
      </c>
      <c r="H40" s="39">
        <f>SUM(H30:H39)+H28</f>
        <v>48379</v>
      </c>
      <c r="I40" s="39"/>
      <c r="J40" s="30"/>
      <c r="K40" s="32"/>
      <c r="L40" s="30"/>
      <c r="M40" s="33"/>
      <c r="N40" s="33"/>
      <c r="O40" s="40"/>
      <c r="P40" s="34"/>
      <c r="Q40" s="37"/>
    </row>
    <row r="41" spans="1:17" ht="12" customHeight="1">
      <c r="A41" s="51"/>
      <c r="B41" s="43"/>
      <c r="C41" s="9"/>
      <c r="D41" s="10"/>
      <c r="E41" s="10"/>
      <c r="F41" s="10"/>
      <c r="G41" s="19"/>
      <c r="H41" s="18"/>
      <c r="I41" s="20"/>
      <c r="J41" s="20"/>
      <c r="K41" s="31"/>
      <c r="L41" s="20"/>
      <c r="M41" s="21"/>
      <c r="N41" s="21"/>
      <c r="O41" s="21"/>
      <c r="P41" s="11"/>
      <c r="Q41" s="38"/>
    </row>
    <row r="42" spans="1:17" ht="25.5" customHeight="1">
      <c r="A42" s="66">
        <f>A39+1</f>
        <v>31</v>
      </c>
      <c r="B42" s="41">
        <v>26</v>
      </c>
      <c r="C42" s="4" t="s">
        <v>10</v>
      </c>
      <c r="D42" s="54">
        <v>510</v>
      </c>
      <c r="E42" s="40">
        <f>D42/3.452</f>
        <v>147.7404403244496</v>
      </c>
      <c r="F42" s="56">
        <v>1082</v>
      </c>
      <c r="G42" s="57">
        <f>(D42-F42)/F42</f>
        <v>-0.5286506469500925</v>
      </c>
      <c r="H42" s="54">
        <v>51</v>
      </c>
      <c r="I42" s="55">
        <v>2</v>
      </c>
      <c r="J42" s="26">
        <f>H42/I42</f>
        <v>25.5</v>
      </c>
      <c r="K42" s="55">
        <v>1</v>
      </c>
      <c r="L42" s="56" t="s">
        <v>74</v>
      </c>
      <c r="M42" s="54">
        <v>636108.6</v>
      </c>
      <c r="N42" s="54">
        <v>55826</v>
      </c>
      <c r="O42" s="40">
        <f>M42/3.452</f>
        <v>184272.47972190034</v>
      </c>
      <c r="P42" s="44">
        <v>41544</v>
      </c>
      <c r="Q42" s="53" t="s">
        <v>11</v>
      </c>
    </row>
    <row r="43" spans="1:17" ht="25.5" customHeight="1">
      <c r="A43" s="66">
        <f>A42+1</f>
        <v>32</v>
      </c>
      <c r="B43" s="41" t="s">
        <v>86</v>
      </c>
      <c r="C43" s="4" t="s">
        <v>58</v>
      </c>
      <c r="D43" s="54">
        <v>131</v>
      </c>
      <c r="E43" s="40">
        <f>D43/3.452</f>
        <v>37.949015063731174</v>
      </c>
      <c r="F43" s="29" t="s">
        <v>86</v>
      </c>
      <c r="G43" s="57" t="s">
        <v>86</v>
      </c>
      <c r="H43" s="54">
        <v>24</v>
      </c>
      <c r="I43" s="55">
        <v>1</v>
      </c>
      <c r="J43" s="26">
        <f>H43/I43</f>
        <v>24</v>
      </c>
      <c r="K43" s="55">
        <v>1</v>
      </c>
      <c r="L43" s="56"/>
      <c r="M43" s="54">
        <v>150491.56</v>
      </c>
      <c r="N43" s="54">
        <v>9981</v>
      </c>
      <c r="O43" s="40">
        <f>M43/3.452</f>
        <v>43595.46929316338</v>
      </c>
      <c r="P43" s="44">
        <v>41873</v>
      </c>
      <c r="Q43" s="53" t="s">
        <v>72</v>
      </c>
    </row>
    <row r="44" spans="1:17" ht="25.5" customHeight="1">
      <c r="A44" s="66">
        <f>A43+1</f>
        <v>33</v>
      </c>
      <c r="B44" s="67">
        <v>29</v>
      </c>
      <c r="C44" s="4" t="s">
        <v>12</v>
      </c>
      <c r="D44" s="54">
        <v>50</v>
      </c>
      <c r="E44" s="40">
        <f>D44/3.452</f>
        <v>14.484356894553882</v>
      </c>
      <c r="F44" s="54">
        <v>380</v>
      </c>
      <c r="G44" s="57">
        <f>(D44-F44)/F44</f>
        <v>-0.868421052631579</v>
      </c>
      <c r="H44" s="54">
        <v>5</v>
      </c>
      <c r="I44" s="55">
        <v>1</v>
      </c>
      <c r="J44" s="26">
        <f>H44/I44</f>
        <v>5</v>
      </c>
      <c r="K44" s="55">
        <v>1</v>
      </c>
      <c r="L44" s="56" t="s">
        <v>74</v>
      </c>
      <c r="M44" s="54">
        <v>46266.8</v>
      </c>
      <c r="N44" s="54">
        <v>3254</v>
      </c>
      <c r="O44" s="40">
        <f>M44/3.452</f>
        <v>13402.896871378913</v>
      </c>
      <c r="P44" s="68">
        <v>41831</v>
      </c>
      <c r="Q44" s="53" t="s">
        <v>13</v>
      </c>
    </row>
    <row r="45" spans="1:17" ht="25.5" customHeight="1">
      <c r="A45" s="66">
        <f>A44+1</f>
        <v>34</v>
      </c>
      <c r="B45" s="41">
        <v>18</v>
      </c>
      <c r="C45" s="52" t="s">
        <v>81</v>
      </c>
      <c r="D45" s="54">
        <v>30</v>
      </c>
      <c r="E45" s="40">
        <f>D45/3.452</f>
        <v>8.690614136732329</v>
      </c>
      <c r="F45" s="54">
        <v>7068</v>
      </c>
      <c r="G45" s="57">
        <f>(D45-F45)/F45</f>
        <v>-0.9957555178268251</v>
      </c>
      <c r="H45" s="54">
        <v>3</v>
      </c>
      <c r="I45" s="55">
        <v>1</v>
      </c>
      <c r="J45" s="26">
        <f>H45/I45</f>
        <v>3</v>
      </c>
      <c r="K45" s="55">
        <v>1</v>
      </c>
      <c r="L45" s="56">
        <v>3</v>
      </c>
      <c r="M45" s="54">
        <v>40323.3</v>
      </c>
      <c r="N45" s="54">
        <v>2589</v>
      </c>
      <c r="O45" s="40">
        <f>M45/3.452</f>
        <v>11681.141367323291</v>
      </c>
      <c r="P45" s="44">
        <v>41929</v>
      </c>
      <c r="Q45" s="58" t="s">
        <v>82</v>
      </c>
    </row>
    <row r="46" spans="1:17" ht="27" customHeight="1">
      <c r="A46" s="50"/>
      <c r="B46" s="41"/>
      <c r="C46" s="12" t="s">
        <v>91</v>
      </c>
      <c r="D46" s="39">
        <f>SUM(D42:D45)+D40</f>
        <v>741987.36</v>
      </c>
      <c r="E46" s="39">
        <f>SUM(E42:E45)+E40</f>
        <v>214944.19466975666</v>
      </c>
      <c r="F46" s="39">
        <v>1216568.54</v>
      </c>
      <c r="G46" s="13">
        <f>(D46-F46)/F46</f>
        <v>-0.3900981855079041</v>
      </c>
      <c r="H46" s="39">
        <f>SUM(H42:H45)+H40</f>
        <v>48462</v>
      </c>
      <c r="I46" s="39"/>
      <c r="J46" s="30"/>
      <c r="K46" s="32"/>
      <c r="L46" s="30"/>
      <c r="M46" s="33"/>
      <c r="N46" s="33"/>
      <c r="O46" s="40"/>
      <c r="P46" s="34"/>
      <c r="Q46" s="37"/>
    </row>
    <row r="47" spans="1:17" ht="12" customHeight="1">
      <c r="A47" s="51"/>
      <c r="B47" s="43"/>
      <c r="C47" s="9"/>
      <c r="D47" s="10"/>
      <c r="E47" s="10"/>
      <c r="F47" s="10"/>
      <c r="G47" s="19"/>
      <c r="H47" s="18"/>
      <c r="I47" s="20"/>
      <c r="J47" s="20"/>
      <c r="K47" s="31"/>
      <c r="L47" s="20"/>
      <c r="M47" s="21"/>
      <c r="N47" s="21"/>
      <c r="O47" s="21"/>
      <c r="P47" s="11"/>
      <c r="Q47" s="38"/>
    </row>
  </sheetData>
  <sheetProtection/>
  <printOptions/>
  <pageMargins left="0.35433070866141736" right="0.35433070866141736" top="0.3937007874015748" bottom="0.3937007874015748" header="0.5118110236220472" footer="0.5118110236220472"/>
  <pageSetup fitToHeight="2" fitToWidth="1"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GTECH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EPUKSTA</dc:creator>
  <cp:keywords/>
  <dc:description/>
  <cp:lastModifiedBy>Edvinas Puksta</cp:lastModifiedBy>
  <cp:lastPrinted>2011-08-12T18:36:21Z</cp:lastPrinted>
  <dcterms:created xsi:type="dcterms:W3CDTF">2001-12-28T12:53:09Z</dcterms:created>
  <dcterms:modified xsi:type="dcterms:W3CDTF">2014-11-10T14:59:05Z</dcterms:modified>
  <cp:category/>
  <cp:version/>
  <cp:contentType/>
  <cp:contentStatus/>
</cp:coreProperties>
</file>