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200" tabRatio="601" activeTab="0"/>
  </bookViews>
  <sheets>
    <sheet name="Balandžio 19 - 25 d.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<sst xmlns="http://schemas.openxmlformats.org/spreadsheetml/2006/main" count="113" uniqueCount="85">
  <si>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Gimtadienis
(21 and Over)</t>
  </si>
  <si>
    <t>Sniego karalienė 3D
(Snow Queen)</t>
  </si>
  <si>
    <t>Garsų pasaulio įrašai</t>
  </si>
  <si>
    <t>Optimisto istorija
(Silver Linings Playbook)</t>
  </si>
  <si>
    <t>Top Film</t>
  </si>
  <si>
    <t>ACME Film /
Warner Bros.</t>
  </si>
  <si>
    <t>Balandžio
19 - 25 d.
žiūrovų
sk.</t>
  </si>
  <si>
    <t>Balandžio
19 - 25 d.
pajamos
(Eur)</t>
  </si>
  <si>
    <t>Hannah Arendt</t>
  </si>
  <si>
    <t>N</t>
  </si>
  <si>
    <t>Transo būsena
(Trance)</t>
  </si>
  <si>
    <t>N</t>
  </si>
  <si>
    <t>-</t>
  </si>
  <si>
    <t>Taikinys # 1
(Zero Dark Thirty)</t>
  </si>
  <si>
    <t>ACME Film /
Sony</t>
  </si>
  <si>
    <t>Maat</t>
  </si>
  <si>
    <t>Studija 2</t>
  </si>
  <si>
    <t>N</t>
  </si>
  <si>
    <t>Pabėgimas iš planetos Žemė
(Escape From Planet Earth)</t>
  </si>
  <si>
    <t>-</t>
  </si>
  <si>
    <t>Paslėptas veidas
(Cara Oculta / Hidden Face)</t>
  </si>
  <si>
    <t>Ozas: didingas ir galingas
(Oz. The Great and Powerful)</t>
  </si>
  <si>
    <t>Džekas milžinų nugalėtojas
(Jack The Giant Slayer)</t>
  </si>
  <si>
    <t>Parkeris
(Parker)</t>
  </si>
  <si>
    <t>Intercinema</t>
  </si>
  <si>
    <t>Forum Cinemas /
WDSMPI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</si>
  <si>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</si>
  <si>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</si>
  <si>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</si>
  <si>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</si>
  <si>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</si>
  <si>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</si>
  <si>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</si>
  <si>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</si>
  <si>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Milijardierius ir blondinė
(Gambit)</t>
  </si>
  <si>
    <t>Olimpo apgultis
(Olympus Has Fallen)</t>
  </si>
  <si>
    <t>Teresės nuodėmė
(Therese Desqueyroux)</t>
  </si>
  <si>
    <t>Pilnos rankos pistoletų
(Una Pistola el cada mano / A Gun in Each Hand)</t>
  </si>
  <si>
    <t>Batuotas katinas Pūkis
(Puss In Boots)</t>
  </si>
  <si>
    <t xml:space="preserve">Seansų 
sk. </t>
  </si>
  <si>
    <t>Kopijų 
sk.</t>
  </si>
  <si>
    <t xml:space="preserve">Bendros
pajamos 
(Lt) </t>
  </si>
  <si>
    <t>Linkolnas
(Lincoln)</t>
  </si>
  <si>
    <t>Theatrical Film Distribution /
20th Century Fox</t>
  </si>
  <si>
    <t>Niujorko šešėlyje
(Place Beyond the Pines)</t>
  </si>
  <si>
    <t>Prior Entertainment</t>
  </si>
  <si>
    <t>VISO (top40):</t>
  </si>
  <si>
    <t>A-One Films</t>
  </si>
  <si>
    <t>Forum Cinemas /
WDSMPI</t>
  </si>
  <si>
    <t>Bendras 
žiūrovų
sk.</t>
  </si>
  <si>
    <t>Tamsus dangus
(Dark Skies)</t>
  </si>
  <si>
    <t>Krudžiai
(Croods)</t>
  </si>
  <si>
    <t>Premjeros 
data</t>
  </si>
  <si>
    <t>VISO (top20):</t>
  </si>
  <si>
    <t>N</t>
  </si>
  <si>
    <t>Balandžio 19 - 25 d. Lietuvos kino teatruose rodytų filmų top-20</t>
  </si>
  <si>
    <t>Balandžio
12 - 18 d. 
pajamos
(Lt)</t>
  </si>
  <si>
    <t>Balandžio
19 - 25 d. 
pajamos
(Lt)</t>
  </si>
  <si>
    <t>-</t>
  </si>
  <si>
    <t>Incognito Films</t>
  </si>
  <si>
    <t>Mama
(Mama)</t>
  </si>
  <si>
    <t>Forum Cinemas /
Universal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</si>
  <si>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</si>
  <si>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</si>
  <si>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</si>
  <si>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</si>
  <si>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</si>
  <si>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</si>
  <si>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Pagalbos šauksmas
(The Call)</t>
  </si>
  <si>
    <t>A-One Films</t>
  </si>
  <si>
    <t>Ralfas Griovėjas
(Wreck-It Ralph)</t>
  </si>
  <si>
    <t>Emigrantai
(Emigrants)</t>
  </si>
  <si>
    <t>Justinas Krisiūnas</t>
  </si>
  <si>
    <t>Be ryšio
(Wrong)</t>
  </si>
  <si>
    <t>A-One Films</t>
  </si>
  <si>
    <t>Eilinis Džo. Kerštas
(G.I. Joe 2: Retaliation)</t>
  </si>
  <si>
    <t>Forum Cinemas /
Paramount</t>
  </si>
  <si>
    <t>Sielonešė
(The Host)</t>
  </si>
  <si>
    <t>Garsų pasaulio įrašai</t>
  </si>
  <si>
    <t>Top Film</t>
  </si>
  <si>
    <t>Valentinas vienas
(Valentine Alone)</t>
  </si>
  <si>
    <t>Argo
(Argo)</t>
  </si>
  <si>
    <t>Piktieji numirėliai
(Evil Dead)</t>
  </si>
  <si>
    <t>Sapnuoju, kad einu
(Dreaming the Path)</t>
  </si>
  <si>
    <t>Era Film</t>
  </si>
</sst>
</file>

<file path=xl/styles.xml><?xml version="1.0" encoding="utf-8"?>
<styleSheet xmlns="http://schemas.openxmlformats.org/spreadsheetml/2006/main">
  <numFmts count="49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#,##0.00&quot;Lt&quot;;\-#,##0.00&quot;Lt&quot;"/>
    <numFmt numFmtId="165" formatCode="_-* #,##0&quot;Lt&quot;_-;\-* #,##0&quot;Lt&quot;_-;_-* &quot;-&quot;&quot;Lt&quot;_-;_-@_-"/>
    <numFmt numFmtId="166" formatCode="_-* #,##0_L_t_-;\-* #,##0_L_t_-;_-* &quot;-&quot;_L_t_-;_-@_-"/>
    <numFmt numFmtId="167" formatCode="_-* #,##0.00&quot;Lt&quot;_-;\-* #,##0.00&quot;Lt&quot;_-;_-* &quot;-&quot;??&quot;Lt&quot;_-;_-@_-"/>
    <numFmt numFmtId="168" formatCode="_-* #,##0.00_L_t_-;\-* #,##0.00_L_t_-;_-* &quot;-&quot;??_L_t_-;_-@_-"/>
    <numFmt numFmtId="169" formatCode="#,##0&quot;р.&quot;;\-#,##0&quot;р.&quot;"/>
    <numFmt numFmtId="170" formatCode="#,##0&quot;р.&quot;;[Red]\-#,##0&quot;р.&quot;"/>
    <numFmt numFmtId="171" formatCode="#,##0.00&quot;р.&quot;;\-#,##0.00&quot;р.&quot;"/>
    <numFmt numFmtId="172" formatCode="#,##0.00&quot;р.&quot;;[Red]\-#,##0.00&quot;р.&quot;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\ &quot;Lt&quot;;\-#,##0\ &quot;Lt&quot;"/>
    <numFmt numFmtId="178" formatCode="#,##0\ &quot;Lt&quot;;[Red]\-#,##0\ &quot;Lt&quot;"/>
    <numFmt numFmtId="179" formatCode="#,##0.00\ &quot;Lt&quot;;\-#,##0.00\ &quot;Lt&quot;"/>
    <numFmt numFmtId="180" formatCode="#,##0.00\ &quot;Lt&quot;;[Red]\-#,##0.00\ &quot;Lt&quot;"/>
    <numFmt numFmtId="181" formatCode="_-* #,##0\ &quot;Lt&quot;_-;\-* #,##0\ &quot;Lt&quot;_-;_-* &quot;-&quot;\ &quot;Lt&quot;_-;_-@_-"/>
    <numFmt numFmtId="182" formatCode="_-* #,##0\ _L_t_-;\-* #,##0\ _L_t_-;_-* &quot;-&quot;\ _L_t_-;_-@_-"/>
    <numFmt numFmtId="183" formatCode="_-* #,##0.00\ &quot;Lt&quot;_-;\-* #,##0.00\ &quot;Lt&quot;_-;_-* &quot;-&quot;??\ &quot;Lt&quot;_-;_-@_-"/>
    <numFmt numFmtId="184" formatCode="_-* #,##0.00\ _L_t_-;\-* #,##0.00\ _L_t_-;_-* &quot;-&quot;??\ _L_t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yyyy\.mm\.dd"/>
    <numFmt numFmtId="194" formatCode="yyyy/mm/dd;@"/>
    <numFmt numFmtId="195" formatCode="#,##0.0"/>
    <numFmt numFmtId="196" formatCode="[$-427]yyyy\ &quot;m.&quot;\ mmmm\ d\ &quot;d.&quot;"/>
    <numFmt numFmtId="197" formatCode="yyyy\.mm\.dd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/mm/dd"/>
    <numFmt numFmtId="203" formatCode="0.00"/>
    <numFmt numFmtId="204" formatCode="#,##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3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 wrapText="1"/>
    </xf>
    <xf numFmtId="197" fontId="6" fillId="0" borderId="17" xfId="0" applyNumberFormat="1" applyFont="1" applyBorder="1" applyAlignment="1">
      <alignment horizontal="center" vertical="center" wrapText="1"/>
    </xf>
    <xf numFmtId="197" fontId="6" fillId="0" borderId="17" xfId="0" applyNumberFormat="1" applyFont="1" applyBorder="1" applyAlignment="1">
      <alignment horizontal="center" vertical="center" wrapText="1"/>
    </xf>
    <xf numFmtId="197" fontId="6" fillId="0" borderId="17" xfId="0" applyNumberFormat="1" applyFont="1" applyBorder="1" applyAlignment="1">
      <alignment horizontal="center" vertical="center" wrapText="1"/>
    </xf>
    <xf numFmtId="197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19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4.8515625" style="3" bestFit="1" customWidth="1"/>
    <col min="4" max="6" width="14.8515625" style="3" bestFit="1" customWidth="1"/>
    <col min="7" max="7" width="10.8515625" style="3" bestFit="1" customWidth="1"/>
    <col min="8" max="8" width="14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55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27</v>
      </c>
      <c r="D3" s="41" t="s">
        <v>57</v>
      </c>
      <c r="E3" s="41" t="s">
        <v>7</v>
      </c>
      <c r="F3" s="41" t="s">
        <v>56</v>
      </c>
      <c r="G3" s="41" t="s">
        <v>28</v>
      </c>
      <c r="H3" s="41" t="s">
        <v>6</v>
      </c>
      <c r="I3" s="41" t="s">
        <v>39</v>
      </c>
      <c r="J3" s="41" t="s">
        <v>63</v>
      </c>
      <c r="K3" s="41" t="s">
        <v>40</v>
      </c>
      <c r="L3" s="41" t="s">
        <v>31</v>
      </c>
      <c r="M3" s="41" t="s">
        <v>41</v>
      </c>
      <c r="N3" s="41" t="s">
        <v>49</v>
      </c>
      <c r="O3" s="41" t="s">
        <v>26</v>
      </c>
      <c r="P3" s="41" t="s">
        <v>52</v>
      </c>
      <c r="Q3" s="42" t="s">
        <v>64</v>
      </c>
    </row>
    <row r="4" spans="1:18" ht="25.5" customHeight="1">
      <c r="A4" s="43">
        <v>1</v>
      </c>
      <c r="B4" s="49">
        <v>1</v>
      </c>
      <c r="C4" s="4" t="s">
        <v>33</v>
      </c>
      <c r="D4" s="31">
        <v>88392.6</v>
      </c>
      <c r="E4" s="52">
        <f aca="true" t="shared" si="0" ref="E4:E12">D4/3.452</f>
        <v>25606.19930475087</v>
      </c>
      <c r="F4" s="52">
        <v>161321.5</v>
      </c>
      <c r="G4" s="17">
        <f>(D4-F4)/F4</f>
        <v>-0.4520717945221188</v>
      </c>
      <c r="H4" s="31">
        <v>7754</v>
      </c>
      <c r="I4" s="31">
        <v>232</v>
      </c>
      <c r="J4" s="58">
        <f aca="true" t="shared" si="1" ref="J4:J13">H4/I4</f>
        <v>33.422413793103445</v>
      </c>
      <c r="K4" s="31">
        <v>8</v>
      </c>
      <c r="L4" s="52">
        <v>2</v>
      </c>
      <c r="M4" s="31">
        <v>258402.1</v>
      </c>
      <c r="N4" s="31">
        <v>19332</v>
      </c>
      <c r="O4" s="52">
        <f>M4/3.452</f>
        <v>74855.76477404403</v>
      </c>
      <c r="P4" s="57">
        <v>41376</v>
      </c>
      <c r="Q4" s="38" t="s">
        <v>61</v>
      </c>
      <c r="R4" s="15"/>
    </row>
    <row r="5" spans="1:18" ht="25.5" customHeight="1">
      <c r="A5" s="43">
        <f aca="true" t="shared" si="2" ref="A5:A13">A4+1</f>
        <v>2</v>
      </c>
      <c r="B5" s="49" t="s">
        <v>11</v>
      </c>
      <c r="C5" s="4" t="s">
        <v>82</v>
      </c>
      <c r="D5" s="32">
        <v>76242</v>
      </c>
      <c r="E5" s="52">
        <f t="shared" si="0"/>
        <v>22086.32676709154</v>
      </c>
      <c r="F5" s="52" t="s">
        <v>58</v>
      </c>
      <c r="G5" s="17" t="s">
        <v>58</v>
      </c>
      <c r="H5" s="52">
        <v>6610</v>
      </c>
      <c r="I5" s="31">
        <v>206</v>
      </c>
      <c r="J5" s="29">
        <f t="shared" si="1"/>
        <v>32.0873786407767</v>
      </c>
      <c r="K5" s="31">
        <v>11</v>
      </c>
      <c r="L5" s="52">
        <v>1</v>
      </c>
      <c r="M5" s="32">
        <v>76489</v>
      </c>
      <c r="N5" s="52">
        <v>6633</v>
      </c>
      <c r="O5" s="52">
        <f>M5/3.452</f>
        <v>22157.879490150637</v>
      </c>
      <c r="P5" s="59">
        <v>41383</v>
      </c>
      <c r="Q5" s="38" t="s">
        <v>30</v>
      </c>
      <c r="R5" s="15"/>
    </row>
    <row r="6" spans="1:18" ht="25.5" customHeight="1">
      <c r="A6" s="43">
        <f t="shared" si="2"/>
        <v>3</v>
      </c>
      <c r="B6" s="49">
        <v>2</v>
      </c>
      <c r="C6" s="4" t="s">
        <v>51</v>
      </c>
      <c r="D6" s="32">
        <v>73123.5</v>
      </c>
      <c r="E6" s="52">
        <f t="shared" si="0"/>
        <v>21182.937427578217</v>
      </c>
      <c r="F6" s="52">
        <v>123168.5</v>
      </c>
      <c r="G6" s="17">
        <f>(D6-F6)/F6</f>
        <v>-0.4063133025083524</v>
      </c>
      <c r="H6" s="32">
        <v>6429</v>
      </c>
      <c r="I6" s="31">
        <v>267</v>
      </c>
      <c r="J6" s="29">
        <f t="shared" si="1"/>
        <v>24.078651685393258</v>
      </c>
      <c r="K6" s="31">
        <v>17</v>
      </c>
      <c r="L6" s="52">
        <v>5</v>
      </c>
      <c r="M6" s="32">
        <v>1169022.25</v>
      </c>
      <c r="N6" s="32">
        <v>88966</v>
      </c>
      <c r="O6" s="52">
        <f aca="true" t="shared" si="3" ref="O6:O13">M6/3.452</f>
        <v>338650.70973348786</v>
      </c>
      <c r="P6" s="56">
        <v>40990</v>
      </c>
      <c r="Q6" s="38" t="s">
        <v>43</v>
      </c>
      <c r="R6" s="15"/>
    </row>
    <row r="7" spans="1:18" ht="25.5" customHeight="1">
      <c r="A7" s="43">
        <f t="shared" si="2"/>
        <v>4</v>
      </c>
      <c r="B7" s="49" t="s">
        <v>9</v>
      </c>
      <c r="C7" s="4" t="s">
        <v>10</v>
      </c>
      <c r="D7" s="32">
        <v>63328.5</v>
      </c>
      <c r="E7" s="52">
        <f t="shared" si="0"/>
        <v>18345.45191193511</v>
      </c>
      <c r="F7" s="52" t="s">
        <v>58</v>
      </c>
      <c r="G7" s="17" t="s">
        <v>58</v>
      </c>
      <c r="H7" s="32">
        <v>5712</v>
      </c>
      <c r="I7" s="31">
        <v>188</v>
      </c>
      <c r="J7" s="29">
        <f t="shared" si="1"/>
        <v>30.382978723404257</v>
      </c>
      <c r="K7" s="31">
        <v>9</v>
      </c>
      <c r="L7" s="52">
        <v>1</v>
      </c>
      <c r="M7" s="32">
        <v>63328.5</v>
      </c>
      <c r="N7" s="32">
        <v>5712</v>
      </c>
      <c r="O7" s="52">
        <f t="shared" si="3"/>
        <v>18345.45191193511</v>
      </c>
      <c r="P7" s="59">
        <v>41383</v>
      </c>
      <c r="Q7" s="38" t="s">
        <v>43</v>
      </c>
      <c r="R7" s="15"/>
    </row>
    <row r="8" spans="1:18" ht="25.5" customHeight="1">
      <c r="A8" s="43">
        <f t="shared" si="2"/>
        <v>5</v>
      </c>
      <c r="B8" s="49" t="s">
        <v>17</v>
      </c>
      <c r="C8" s="4" t="s">
        <v>18</v>
      </c>
      <c r="D8" s="32">
        <v>61603</v>
      </c>
      <c r="E8" s="52">
        <f t="shared" si="0"/>
        <v>17845.596755504055</v>
      </c>
      <c r="F8" s="52" t="s">
        <v>58</v>
      </c>
      <c r="G8" s="17" t="s">
        <v>58</v>
      </c>
      <c r="H8" s="52">
        <v>5058</v>
      </c>
      <c r="I8" s="31">
        <v>245</v>
      </c>
      <c r="J8" s="29">
        <f t="shared" si="1"/>
        <v>20.644897959183673</v>
      </c>
      <c r="K8" s="31">
        <v>19</v>
      </c>
      <c r="L8" s="52">
        <v>1</v>
      </c>
      <c r="M8" s="32">
        <v>61603</v>
      </c>
      <c r="N8" s="52">
        <v>5058</v>
      </c>
      <c r="O8" s="52">
        <f t="shared" si="3"/>
        <v>17845.596755504055</v>
      </c>
      <c r="P8" s="59">
        <v>41383</v>
      </c>
      <c r="Q8" s="38" t="s">
        <v>78</v>
      </c>
      <c r="R8" s="15"/>
    </row>
    <row r="9" spans="1:18" ht="25.5" customHeight="1">
      <c r="A9" s="43">
        <f t="shared" si="2"/>
        <v>6</v>
      </c>
      <c r="B9" s="49">
        <v>3</v>
      </c>
      <c r="C9" s="4" t="s">
        <v>34</v>
      </c>
      <c r="D9" s="32">
        <v>38058.2</v>
      </c>
      <c r="E9" s="52">
        <f t="shared" si="0"/>
        <v>11024.97103128621</v>
      </c>
      <c r="F9" s="52">
        <v>66142.5</v>
      </c>
      <c r="G9" s="17">
        <f aca="true" t="shared" si="4" ref="G9:G14">(D9-F9)/F9</f>
        <v>-0.42460294062062975</v>
      </c>
      <c r="H9" s="32">
        <v>3218</v>
      </c>
      <c r="I9" s="31">
        <v>119</v>
      </c>
      <c r="J9" s="29">
        <f t="shared" si="1"/>
        <v>27.04201680672269</v>
      </c>
      <c r="K9" s="31">
        <v>4</v>
      </c>
      <c r="L9" s="52">
        <v>2</v>
      </c>
      <c r="M9" s="32">
        <v>111547.7</v>
      </c>
      <c r="N9" s="32">
        <v>8182</v>
      </c>
      <c r="O9" s="52">
        <f t="shared" si="3"/>
        <v>32313.93395133256</v>
      </c>
      <c r="P9" s="57">
        <v>41376</v>
      </c>
      <c r="Q9" s="38" t="s">
        <v>59</v>
      </c>
      <c r="R9" s="15"/>
    </row>
    <row r="10" spans="1:18" ht="25.5" customHeight="1">
      <c r="A10" s="43">
        <f t="shared" si="2"/>
        <v>7</v>
      </c>
      <c r="B10" s="49">
        <v>4</v>
      </c>
      <c r="C10" s="4" t="s">
        <v>44</v>
      </c>
      <c r="D10" s="32">
        <v>28137.5</v>
      </c>
      <c r="E10" s="52">
        <f t="shared" si="0"/>
        <v>8151.071842410197</v>
      </c>
      <c r="F10" s="52">
        <v>52746.86</v>
      </c>
      <c r="G10" s="17">
        <f t="shared" si="4"/>
        <v>-0.46655592389765005</v>
      </c>
      <c r="H10" s="52">
        <v>2375</v>
      </c>
      <c r="I10" s="31">
        <v>84</v>
      </c>
      <c r="J10" s="29">
        <f t="shared" si="1"/>
        <v>28.273809523809526</v>
      </c>
      <c r="K10" s="31">
        <v>7</v>
      </c>
      <c r="L10" s="52">
        <v>2</v>
      </c>
      <c r="M10" s="32">
        <v>80884.36</v>
      </c>
      <c r="N10" s="52">
        <v>5968</v>
      </c>
      <c r="O10" s="52">
        <f t="shared" si="3"/>
        <v>23431.158748551567</v>
      </c>
      <c r="P10" s="59">
        <v>41376</v>
      </c>
      <c r="Q10" s="38" t="s">
        <v>45</v>
      </c>
      <c r="R10" s="15"/>
    </row>
    <row r="11" spans="1:18" ht="25.5" customHeight="1">
      <c r="A11" s="43">
        <f t="shared" si="2"/>
        <v>8</v>
      </c>
      <c r="B11" s="49">
        <v>10</v>
      </c>
      <c r="C11" s="4" t="s">
        <v>80</v>
      </c>
      <c r="D11" s="32">
        <v>19731</v>
      </c>
      <c r="E11" s="52">
        <f t="shared" si="0"/>
        <v>5715.816917728853</v>
      </c>
      <c r="F11" s="52">
        <v>21406.5</v>
      </c>
      <c r="G11" s="17">
        <f t="shared" si="4"/>
        <v>-0.07827061873729942</v>
      </c>
      <c r="H11" s="32">
        <v>1760</v>
      </c>
      <c r="I11" s="31">
        <v>42</v>
      </c>
      <c r="J11" s="29">
        <f t="shared" si="1"/>
        <v>41.904761904761905</v>
      </c>
      <c r="K11" s="31">
        <v>5</v>
      </c>
      <c r="L11" s="52">
        <v>11</v>
      </c>
      <c r="M11" s="31">
        <v>2619897.7</v>
      </c>
      <c r="N11" s="31">
        <v>188126</v>
      </c>
      <c r="O11" s="52">
        <f t="shared" si="3"/>
        <v>758950.6662804172</v>
      </c>
      <c r="P11" s="55">
        <v>41313</v>
      </c>
      <c r="Q11" s="38" t="s">
        <v>30</v>
      </c>
      <c r="R11" s="15"/>
    </row>
    <row r="12" spans="1:18" ht="25.5" customHeight="1">
      <c r="A12" s="43">
        <f t="shared" si="2"/>
        <v>9</v>
      </c>
      <c r="B12" s="49">
        <v>5</v>
      </c>
      <c r="C12" s="4" t="s">
        <v>22</v>
      </c>
      <c r="D12" s="32">
        <v>19565.7</v>
      </c>
      <c r="E12" s="52">
        <f t="shared" si="0"/>
        <v>5667.931633835458</v>
      </c>
      <c r="F12" s="52">
        <v>49243.5</v>
      </c>
      <c r="G12" s="17">
        <f t="shared" si="4"/>
        <v>-0.6026744646501568</v>
      </c>
      <c r="H12" s="32">
        <v>1559</v>
      </c>
      <c r="I12" s="31">
        <v>84</v>
      </c>
      <c r="J12" s="29">
        <f t="shared" si="1"/>
        <v>18.55952380952381</v>
      </c>
      <c r="K12" s="31">
        <v>7</v>
      </c>
      <c r="L12" s="52">
        <v>3</v>
      </c>
      <c r="M12" s="31">
        <v>191888.1</v>
      </c>
      <c r="N12" s="31">
        <v>12516</v>
      </c>
      <c r="O12" s="52">
        <f t="shared" si="3"/>
        <v>55587.5144843569</v>
      </c>
      <c r="P12" s="57">
        <v>41369</v>
      </c>
      <c r="Q12" s="38" t="s">
        <v>5</v>
      </c>
      <c r="R12" s="15"/>
    </row>
    <row r="13" spans="1:18" ht="25.5" customHeight="1">
      <c r="A13" s="43">
        <f t="shared" si="2"/>
        <v>10</v>
      </c>
      <c r="B13" s="49">
        <v>6</v>
      </c>
      <c r="C13" s="4" t="s">
        <v>35</v>
      </c>
      <c r="D13" s="32">
        <v>18951</v>
      </c>
      <c r="E13" s="52">
        <f>D13/3.452</f>
        <v>5489.860950173812</v>
      </c>
      <c r="F13" s="52">
        <v>25776</v>
      </c>
      <c r="G13" s="17">
        <f t="shared" si="4"/>
        <v>-0.2647811918063315</v>
      </c>
      <c r="H13" s="32">
        <v>1667</v>
      </c>
      <c r="I13" s="31">
        <v>77</v>
      </c>
      <c r="J13" s="58">
        <f t="shared" si="1"/>
        <v>21.649350649350648</v>
      </c>
      <c r="K13" s="31">
        <v>4</v>
      </c>
      <c r="L13" s="52">
        <v>3</v>
      </c>
      <c r="M13" s="32">
        <v>104661</v>
      </c>
      <c r="N13" s="32">
        <v>7323</v>
      </c>
      <c r="O13" s="52">
        <f t="shared" si="3"/>
        <v>30318.945538818076</v>
      </c>
      <c r="P13" s="57">
        <v>41369</v>
      </c>
      <c r="Q13" s="38" t="s">
        <v>59</v>
      </c>
      <c r="R13" s="15"/>
    </row>
    <row r="14" spans="1:17" ht="27" customHeight="1">
      <c r="A14" s="43"/>
      <c r="B14" s="49"/>
      <c r="C14" s="12" t="s">
        <v>32</v>
      </c>
      <c r="D14" s="13">
        <f>SUM(D4:D13)</f>
        <v>487133</v>
      </c>
      <c r="E14" s="13">
        <f>SUM(E4:E13)</f>
        <v>141116.1645422943</v>
      </c>
      <c r="F14" s="13">
        <v>569630.36</v>
      </c>
      <c r="G14" s="14">
        <f t="shared" si="4"/>
        <v>-0.144826129000568</v>
      </c>
      <c r="H14" s="13">
        <f>SUM(H4:H13)</f>
        <v>42142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v>11</v>
      </c>
      <c r="B16" s="49">
        <v>8</v>
      </c>
      <c r="C16" s="4" t="s">
        <v>77</v>
      </c>
      <c r="D16" s="32">
        <v>14698</v>
      </c>
      <c r="E16" s="52">
        <f>D16/3.452</f>
        <v>4257.8215527230595</v>
      </c>
      <c r="F16" s="52">
        <v>23142</v>
      </c>
      <c r="G16" s="17">
        <f aca="true" t="shared" si="5" ref="G16:G26">(D16-F16)/F16</f>
        <v>-0.3648777115201798</v>
      </c>
      <c r="H16" s="32">
        <v>1463</v>
      </c>
      <c r="I16" s="31">
        <v>63</v>
      </c>
      <c r="J16" s="58">
        <f aca="true" t="shared" si="6" ref="J16:J25">H16/I16</f>
        <v>23.22222222222222</v>
      </c>
      <c r="K16" s="31">
        <v>11</v>
      </c>
      <c r="L16" s="52">
        <v>4</v>
      </c>
      <c r="M16" s="32">
        <v>180603</v>
      </c>
      <c r="N16" s="32">
        <v>13194</v>
      </c>
      <c r="O16" s="52">
        <f>M16/3.452</f>
        <v>52318.3661645423</v>
      </c>
      <c r="P16" s="57">
        <v>41362</v>
      </c>
      <c r="Q16" s="38" t="s">
        <v>78</v>
      </c>
      <c r="R16" s="15"/>
    </row>
    <row r="17" spans="1:18" ht="25.5" customHeight="1">
      <c r="A17" s="43">
        <v>12</v>
      </c>
      <c r="B17" s="49">
        <v>7</v>
      </c>
      <c r="C17" s="4" t="s">
        <v>71</v>
      </c>
      <c r="D17" s="32">
        <v>14624.5</v>
      </c>
      <c r="E17" s="52">
        <f aca="true" t="shared" si="7" ref="E17:E25">D17/3.452</f>
        <v>4236.529548088065</v>
      </c>
      <c r="F17" s="52">
        <v>25037</v>
      </c>
      <c r="G17" s="17">
        <f t="shared" si="5"/>
        <v>-0.415884490953389</v>
      </c>
      <c r="H17" s="32">
        <v>1497</v>
      </c>
      <c r="I17" s="31">
        <v>30</v>
      </c>
      <c r="J17" s="58">
        <f t="shared" si="6"/>
        <v>49.9</v>
      </c>
      <c r="K17" s="31">
        <v>8</v>
      </c>
      <c r="L17" s="52">
        <v>3</v>
      </c>
      <c r="M17" s="32">
        <v>58237.5</v>
      </c>
      <c r="N17" s="32">
        <v>5421</v>
      </c>
      <c r="O17" s="52">
        <f aca="true" t="shared" si="8" ref="O17:O25">M17/3.452</f>
        <v>16870.654692931636</v>
      </c>
      <c r="P17" s="57">
        <v>41369</v>
      </c>
      <c r="Q17" s="38" t="s">
        <v>72</v>
      </c>
      <c r="R17" s="15"/>
    </row>
    <row r="18" spans="1:18" ht="25.5" customHeight="1">
      <c r="A18" s="43">
        <v>13</v>
      </c>
      <c r="B18" s="49">
        <v>9</v>
      </c>
      <c r="C18" s="4" t="s">
        <v>75</v>
      </c>
      <c r="D18" s="32">
        <v>13023.5</v>
      </c>
      <c r="E18" s="52">
        <f t="shared" si="7"/>
        <v>3772.7404403244495</v>
      </c>
      <c r="F18" s="52">
        <v>21646</v>
      </c>
      <c r="G18" s="17">
        <f t="shared" si="5"/>
        <v>-0.3983414949644276</v>
      </c>
      <c r="H18" s="32">
        <v>1161</v>
      </c>
      <c r="I18" s="31">
        <v>74</v>
      </c>
      <c r="J18" s="58">
        <f t="shared" si="6"/>
        <v>15.68918918918919</v>
      </c>
      <c r="K18" s="31">
        <v>5</v>
      </c>
      <c r="L18" s="52">
        <v>4</v>
      </c>
      <c r="M18" s="32">
        <v>195428</v>
      </c>
      <c r="N18" s="32">
        <v>12287</v>
      </c>
      <c r="O18" s="52">
        <f t="shared" si="8"/>
        <v>56612.97798377752</v>
      </c>
      <c r="P18" s="57">
        <v>41362</v>
      </c>
      <c r="Q18" s="38" t="s">
        <v>76</v>
      </c>
      <c r="R18" s="15"/>
    </row>
    <row r="19" spans="1:18" ht="25.5" customHeight="1">
      <c r="A19" s="43">
        <f aca="true" t="shared" si="9" ref="A19:A25">A18+1</f>
        <v>14</v>
      </c>
      <c r="B19" s="49">
        <v>11</v>
      </c>
      <c r="C19" s="4" t="s">
        <v>67</v>
      </c>
      <c r="D19" s="32">
        <v>12070.5</v>
      </c>
      <c r="E19" s="52">
        <f t="shared" si="7"/>
        <v>3496.6685979142526</v>
      </c>
      <c r="F19" s="52">
        <v>13529.5</v>
      </c>
      <c r="G19" s="17">
        <f t="shared" si="5"/>
        <v>-0.10783842714069256</v>
      </c>
      <c r="H19" s="32">
        <v>1307</v>
      </c>
      <c r="I19" s="31">
        <v>43</v>
      </c>
      <c r="J19" s="58">
        <f t="shared" si="6"/>
        <v>30.3953488372093</v>
      </c>
      <c r="K19" s="31">
        <v>4</v>
      </c>
      <c r="L19" s="52">
        <v>5</v>
      </c>
      <c r="M19" s="31">
        <v>176543</v>
      </c>
      <c r="N19" s="31">
        <v>12526</v>
      </c>
      <c r="O19" s="52">
        <f t="shared" si="8"/>
        <v>51142.23638470452</v>
      </c>
      <c r="P19" s="57">
        <v>41355</v>
      </c>
      <c r="Q19" s="38" t="s">
        <v>30</v>
      </c>
      <c r="R19" s="15"/>
    </row>
    <row r="20" spans="1:18" ht="25.5" customHeight="1">
      <c r="A20" s="43">
        <f t="shared" si="9"/>
        <v>15</v>
      </c>
      <c r="B20" s="49">
        <v>12</v>
      </c>
      <c r="C20" s="4" t="s">
        <v>36</v>
      </c>
      <c r="D20" s="32">
        <v>6872</v>
      </c>
      <c r="E20" s="52">
        <f t="shared" si="7"/>
        <v>1990.7300115874855</v>
      </c>
      <c r="F20" s="52">
        <v>10641</v>
      </c>
      <c r="G20" s="17">
        <f t="shared" si="5"/>
        <v>-0.3541960342073113</v>
      </c>
      <c r="H20" s="32">
        <v>622</v>
      </c>
      <c r="I20" s="31">
        <v>32</v>
      </c>
      <c r="J20" s="58">
        <f t="shared" si="6"/>
        <v>19.4375</v>
      </c>
      <c r="K20" s="31">
        <v>1</v>
      </c>
      <c r="L20" s="52">
        <v>3</v>
      </c>
      <c r="M20" s="31">
        <v>32910</v>
      </c>
      <c r="N20" s="31">
        <v>2377</v>
      </c>
      <c r="O20" s="52">
        <f t="shared" si="8"/>
        <v>9533.603707995366</v>
      </c>
      <c r="P20" s="57">
        <v>41369</v>
      </c>
      <c r="Q20" s="38" t="s">
        <v>29</v>
      </c>
      <c r="R20" s="15"/>
    </row>
    <row r="21" spans="1:18" ht="25.5" customHeight="1">
      <c r="A21" s="43">
        <f t="shared" si="9"/>
        <v>16</v>
      </c>
      <c r="B21" s="49">
        <v>16</v>
      </c>
      <c r="C21" s="4" t="s">
        <v>21</v>
      </c>
      <c r="D21" s="32">
        <v>4076.5</v>
      </c>
      <c r="E21" s="52">
        <f t="shared" si="7"/>
        <v>1180.909617612978</v>
      </c>
      <c r="F21" s="52">
        <v>3766.7</v>
      </c>
      <c r="G21" s="17">
        <f t="shared" si="5"/>
        <v>0.08224705976053315</v>
      </c>
      <c r="H21" s="32">
        <v>378</v>
      </c>
      <c r="I21" s="31">
        <v>35</v>
      </c>
      <c r="J21" s="58">
        <f t="shared" si="6"/>
        <v>10.8</v>
      </c>
      <c r="K21" s="31">
        <v>3</v>
      </c>
      <c r="L21" s="52">
        <v>7</v>
      </c>
      <c r="M21" s="31">
        <v>326500.25</v>
      </c>
      <c r="N21" s="31">
        <v>21106</v>
      </c>
      <c r="O21" s="52">
        <f t="shared" si="8"/>
        <v>94582.92294322132</v>
      </c>
      <c r="P21" s="56">
        <v>41341</v>
      </c>
      <c r="Q21" s="38" t="s">
        <v>25</v>
      </c>
      <c r="R21" s="15"/>
    </row>
    <row r="22" spans="1:18" ht="25.5" customHeight="1">
      <c r="A22" s="43">
        <f t="shared" si="9"/>
        <v>17</v>
      </c>
      <c r="B22" s="49">
        <v>17</v>
      </c>
      <c r="C22" s="4" t="s">
        <v>0</v>
      </c>
      <c r="D22" s="32">
        <v>3840</v>
      </c>
      <c r="E22" s="52">
        <f t="shared" si="7"/>
        <v>1112.398609501738</v>
      </c>
      <c r="F22" s="52">
        <v>3510</v>
      </c>
      <c r="G22" s="17">
        <f t="shared" si="5"/>
        <v>0.09401709401709402</v>
      </c>
      <c r="H22" s="32">
        <v>372</v>
      </c>
      <c r="I22" s="31">
        <v>10</v>
      </c>
      <c r="J22" s="58">
        <f t="shared" si="6"/>
        <v>37.2</v>
      </c>
      <c r="K22" s="31">
        <v>2</v>
      </c>
      <c r="L22" s="52">
        <v>7</v>
      </c>
      <c r="M22" s="31">
        <v>301993.2</v>
      </c>
      <c r="N22" s="31">
        <v>21705</v>
      </c>
      <c r="O22" s="52">
        <f t="shared" si="8"/>
        <v>87483.5457705678</v>
      </c>
      <c r="P22" s="56">
        <v>41341</v>
      </c>
      <c r="Q22" s="38" t="s">
        <v>59</v>
      </c>
      <c r="R22" s="15"/>
    </row>
    <row r="23" spans="1:18" ht="25.5" customHeight="1">
      <c r="A23" s="43">
        <f t="shared" si="9"/>
        <v>18</v>
      </c>
      <c r="B23" s="49">
        <v>22</v>
      </c>
      <c r="C23" s="4" t="s">
        <v>83</v>
      </c>
      <c r="D23" s="32">
        <v>2912</v>
      </c>
      <c r="E23" s="52">
        <f t="shared" si="7"/>
        <v>843.5689455388181</v>
      </c>
      <c r="F23" s="52">
        <v>1990</v>
      </c>
      <c r="G23" s="17">
        <f t="shared" si="5"/>
        <v>0.46331658291457284</v>
      </c>
      <c r="H23" s="32">
        <v>242</v>
      </c>
      <c r="I23" s="31">
        <v>6</v>
      </c>
      <c r="J23" s="58">
        <f t="shared" si="6"/>
        <v>40.333333333333336</v>
      </c>
      <c r="K23" s="31">
        <v>1</v>
      </c>
      <c r="L23" s="52">
        <v>2</v>
      </c>
      <c r="M23" s="32">
        <v>4902</v>
      </c>
      <c r="N23" s="32">
        <v>421</v>
      </c>
      <c r="O23" s="52">
        <f t="shared" si="8"/>
        <v>1420.0463499420625</v>
      </c>
      <c r="P23" s="57">
        <v>41376</v>
      </c>
      <c r="Q23" s="38" t="s">
        <v>84</v>
      </c>
      <c r="R23" s="15"/>
    </row>
    <row r="24" spans="1:18" ht="25.5" customHeight="1">
      <c r="A24" s="43">
        <f t="shared" si="9"/>
        <v>19</v>
      </c>
      <c r="B24" s="49">
        <v>13</v>
      </c>
      <c r="C24" s="4" t="s">
        <v>23</v>
      </c>
      <c r="D24" s="32">
        <v>2486</v>
      </c>
      <c r="E24" s="52">
        <f t="shared" si="7"/>
        <v>720.162224797219</v>
      </c>
      <c r="F24" s="52">
        <v>4729</v>
      </c>
      <c r="G24" s="17">
        <f t="shared" si="5"/>
        <v>-0.4743074645802495</v>
      </c>
      <c r="H24" s="32">
        <v>241</v>
      </c>
      <c r="I24" s="31">
        <v>8</v>
      </c>
      <c r="J24" s="58">
        <f t="shared" si="6"/>
        <v>30.125</v>
      </c>
      <c r="K24" s="31">
        <v>2</v>
      </c>
      <c r="L24" s="52">
        <v>6</v>
      </c>
      <c r="M24" s="32">
        <v>141467.1</v>
      </c>
      <c r="N24" s="32">
        <v>9628</v>
      </c>
      <c r="O24" s="52">
        <f t="shared" si="8"/>
        <v>40981.19930475087</v>
      </c>
      <c r="P24" s="56">
        <v>41348</v>
      </c>
      <c r="Q24" s="38" t="s">
        <v>24</v>
      </c>
      <c r="R24" s="15"/>
    </row>
    <row r="25" spans="1:18" ht="25.5" customHeight="1">
      <c r="A25" s="43">
        <f t="shared" si="9"/>
        <v>20</v>
      </c>
      <c r="B25" s="49">
        <v>14</v>
      </c>
      <c r="C25" s="4" t="s">
        <v>60</v>
      </c>
      <c r="D25" s="31">
        <v>1970</v>
      </c>
      <c r="E25" s="52">
        <f t="shared" si="7"/>
        <v>570.683661645423</v>
      </c>
      <c r="F25" s="52">
        <v>4686.5</v>
      </c>
      <c r="G25" s="17">
        <f t="shared" si="5"/>
        <v>-0.5796436573135603</v>
      </c>
      <c r="H25" s="31">
        <v>208</v>
      </c>
      <c r="I25" s="31">
        <v>15</v>
      </c>
      <c r="J25" s="29">
        <f t="shared" si="6"/>
        <v>13.866666666666667</v>
      </c>
      <c r="K25" s="31">
        <v>2</v>
      </c>
      <c r="L25" s="52">
        <v>8</v>
      </c>
      <c r="M25" s="31">
        <v>196461.8</v>
      </c>
      <c r="N25" s="31">
        <v>13757</v>
      </c>
      <c r="O25" s="52">
        <f t="shared" si="8"/>
        <v>56912.456546929316</v>
      </c>
      <c r="P25" s="55">
        <v>41334</v>
      </c>
      <c r="Q25" s="38" t="s">
        <v>61</v>
      </c>
      <c r="R25" s="15"/>
    </row>
    <row r="26" spans="1:17" ht="27" customHeight="1">
      <c r="A26" s="43"/>
      <c r="B26" s="49"/>
      <c r="C26" s="12" t="s">
        <v>53</v>
      </c>
      <c r="D26" s="13">
        <f>SUM(D16:D25)+D14</f>
        <v>563706</v>
      </c>
      <c r="E26" s="13">
        <f>SUM(E16:E25)+E14</f>
        <v>163298.3777520278</v>
      </c>
      <c r="F26" s="13">
        <v>624043.0599999999</v>
      </c>
      <c r="G26" s="14">
        <f t="shared" si="5"/>
        <v>-0.09668733436439457</v>
      </c>
      <c r="H26" s="13">
        <f>SUM(H16:H25)+H14</f>
        <v>49633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19</v>
      </c>
      <c r="C28" s="4" t="s">
        <v>37</v>
      </c>
      <c r="D28" s="32">
        <v>1929</v>
      </c>
      <c r="E28" s="52">
        <f aca="true" t="shared" si="10" ref="E28:E37">D28/3.452</f>
        <v>558.8064889918887</v>
      </c>
      <c r="F28" s="52">
        <v>2938</v>
      </c>
      <c r="G28" s="17">
        <f>(D28-F28)/F28</f>
        <v>-0.343430905377808</v>
      </c>
      <c r="H28" s="32">
        <v>188</v>
      </c>
      <c r="I28" s="31">
        <v>11</v>
      </c>
      <c r="J28" s="29">
        <f aca="true" t="shared" si="11" ref="J28:J33">H28/I28</f>
        <v>17.09090909090909</v>
      </c>
      <c r="K28" s="31">
        <v>2</v>
      </c>
      <c r="L28" s="52">
        <v>3</v>
      </c>
      <c r="M28" s="32">
        <v>8683.5</v>
      </c>
      <c r="N28" s="32">
        <v>671</v>
      </c>
      <c r="O28" s="52">
        <f aca="true" t="shared" si="12" ref="O28:O37">M28/3.452</f>
        <v>2515.498261877173</v>
      </c>
      <c r="P28" s="57">
        <v>41369</v>
      </c>
      <c r="Q28" s="38" t="s">
        <v>74</v>
      </c>
      <c r="R28" s="15"/>
    </row>
    <row r="29" spans="1:18" ht="25.5" customHeight="1">
      <c r="A29" s="43">
        <f>A28+1</f>
        <v>22</v>
      </c>
      <c r="B29" s="49">
        <v>21</v>
      </c>
      <c r="C29" s="4" t="s">
        <v>68</v>
      </c>
      <c r="D29" s="32">
        <v>1506</v>
      </c>
      <c r="E29" s="52">
        <f t="shared" si="10"/>
        <v>436.26882966396295</v>
      </c>
      <c r="F29" s="52">
        <v>2517</v>
      </c>
      <c r="G29" s="17">
        <f>(D29-F29)/F29</f>
        <v>-0.40166865315852207</v>
      </c>
      <c r="H29" s="32">
        <v>154</v>
      </c>
      <c r="I29" s="31">
        <v>9</v>
      </c>
      <c r="J29" s="29">
        <f t="shared" si="11"/>
        <v>17.11111111111111</v>
      </c>
      <c r="K29" s="31">
        <v>2</v>
      </c>
      <c r="L29" s="52">
        <v>5</v>
      </c>
      <c r="M29" s="32">
        <v>77406.1</v>
      </c>
      <c r="N29" s="32">
        <v>5457</v>
      </c>
      <c r="O29" s="52">
        <f t="shared" si="12"/>
        <v>22423.551564310546</v>
      </c>
      <c r="P29" s="57">
        <v>41355</v>
      </c>
      <c r="Q29" s="38" t="s">
        <v>79</v>
      </c>
      <c r="R29" s="15"/>
    </row>
    <row r="30" spans="1:18" ht="25.5" customHeight="1">
      <c r="A30" s="43">
        <f>A29+1</f>
        <v>23</v>
      </c>
      <c r="B30" s="49" t="s">
        <v>54</v>
      </c>
      <c r="C30" s="4" t="s">
        <v>8</v>
      </c>
      <c r="D30" s="32">
        <v>1334</v>
      </c>
      <c r="E30" s="52">
        <f t="shared" si="10"/>
        <v>386.44264194669756</v>
      </c>
      <c r="F30" s="52" t="s">
        <v>58</v>
      </c>
      <c r="G30" s="17" t="s">
        <v>58</v>
      </c>
      <c r="H30" s="32">
        <v>135</v>
      </c>
      <c r="I30" s="31">
        <v>12</v>
      </c>
      <c r="J30" s="29">
        <f t="shared" si="11"/>
        <v>11.25</v>
      </c>
      <c r="K30" s="31">
        <v>1</v>
      </c>
      <c r="L30" s="52">
        <v>1</v>
      </c>
      <c r="M30" s="32">
        <v>1334</v>
      </c>
      <c r="N30" s="32">
        <v>135</v>
      </c>
      <c r="O30" s="52">
        <f t="shared" si="12"/>
        <v>386.44264194669756</v>
      </c>
      <c r="P30" s="59">
        <v>41383</v>
      </c>
      <c r="Q30" s="38" t="s">
        <v>74</v>
      </c>
      <c r="R30" s="15"/>
    </row>
    <row r="31" spans="1:18" ht="25.5" customHeight="1">
      <c r="A31" s="43">
        <f aca="true" t="shared" si="13" ref="A31:A37">A30+1</f>
        <v>24</v>
      </c>
      <c r="B31" s="49">
        <v>34</v>
      </c>
      <c r="C31" s="4" t="s">
        <v>65</v>
      </c>
      <c r="D31" s="32">
        <v>692</v>
      </c>
      <c r="E31" s="52">
        <f t="shared" si="10"/>
        <v>200.46349942062574</v>
      </c>
      <c r="F31" s="52">
        <v>342</v>
      </c>
      <c r="G31" s="17">
        <f aca="true" t="shared" si="14" ref="G31:G38">(D31-F31)/F31</f>
        <v>1.023391812865497</v>
      </c>
      <c r="H31" s="32">
        <v>54</v>
      </c>
      <c r="I31" s="31">
        <v>6</v>
      </c>
      <c r="J31" s="29">
        <f t="shared" si="11"/>
        <v>9</v>
      </c>
      <c r="K31" s="31">
        <v>3</v>
      </c>
      <c r="L31" s="52">
        <v>10</v>
      </c>
      <c r="M31" s="32">
        <v>16362</v>
      </c>
      <c r="N31" s="32">
        <v>1423</v>
      </c>
      <c r="O31" s="52">
        <f t="shared" si="12"/>
        <v>4739.860950173812</v>
      </c>
      <c r="P31" s="55">
        <v>41320</v>
      </c>
      <c r="Q31" s="38" t="s">
        <v>47</v>
      </c>
      <c r="R31" s="15"/>
    </row>
    <row r="32" spans="1:18" ht="25.5" customHeight="1">
      <c r="A32" s="43">
        <f t="shared" si="13"/>
        <v>25</v>
      </c>
      <c r="B32" s="49">
        <v>27</v>
      </c>
      <c r="C32" s="4" t="s">
        <v>3</v>
      </c>
      <c r="D32" s="32">
        <v>542</v>
      </c>
      <c r="E32" s="52">
        <f t="shared" si="10"/>
        <v>157.0104287369641</v>
      </c>
      <c r="F32" s="52">
        <v>880</v>
      </c>
      <c r="G32" s="17">
        <f t="shared" si="14"/>
        <v>-0.3840909090909091</v>
      </c>
      <c r="H32" s="32">
        <v>40</v>
      </c>
      <c r="I32" s="31">
        <v>4</v>
      </c>
      <c r="J32" s="29">
        <f t="shared" si="11"/>
        <v>10</v>
      </c>
      <c r="K32" s="31">
        <v>1</v>
      </c>
      <c r="L32" s="52">
        <v>19</v>
      </c>
      <c r="M32" s="32">
        <v>181173.9</v>
      </c>
      <c r="N32" s="32">
        <v>12709</v>
      </c>
      <c r="O32" s="52">
        <f t="shared" si="12"/>
        <v>52483.74855156431</v>
      </c>
      <c r="P32" s="54">
        <v>41257</v>
      </c>
      <c r="Q32" s="38" t="s">
        <v>4</v>
      </c>
      <c r="R32" s="15"/>
    </row>
    <row r="33" spans="1:18" ht="25.5" customHeight="1">
      <c r="A33" s="43">
        <f t="shared" si="13"/>
        <v>26</v>
      </c>
      <c r="B33" s="49">
        <v>25</v>
      </c>
      <c r="C33" s="4" t="s">
        <v>66</v>
      </c>
      <c r="D33" s="32">
        <v>410</v>
      </c>
      <c r="E33" s="52">
        <f t="shared" si="10"/>
        <v>118.77172653534183</v>
      </c>
      <c r="F33" s="52">
        <v>943</v>
      </c>
      <c r="G33" s="17">
        <f t="shared" si="14"/>
        <v>-0.5652173913043478</v>
      </c>
      <c r="H33" s="32">
        <v>37</v>
      </c>
      <c r="I33" s="31">
        <v>3</v>
      </c>
      <c r="J33" s="29">
        <f t="shared" si="11"/>
        <v>12.333333333333334</v>
      </c>
      <c r="K33" s="31">
        <v>1</v>
      </c>
      <c r="L33" s="52">
        <v>18</v>
      </c>
      <c r="M33" s="32">
        <v>17629</v>
      </c>
      <c r="N33" s="32">
        <v>1448</v>
      </c>
      <c r="O33" s="52">
        <f t="shared" si="12"/>
        <v>5106.894553881808</v>
      </c>
      <c r="P33" s="55">
        <v>41264</v>
      </c>
      <c r="Q33" s="38" t="s">
        <v>69</v>
      </c>
      <c r="R33" s="15"/>
    </row>
    <row r="34" spans="1:18" ht="25.5" customHeight="1">
      <c r="A34" s="43">
        <f t="shared" si="13"/>
        <v>27</v>
      </c>
      <c r="B34" s="49">
        <v>28</v>
      </c>
      <c r="C34" s="4" t="s">
        <v>81</v>
      </c>
      <c r="D34" s="31">
        <v>360</v>
      </c>
      <c r="E34" s="52">
        <f t="shared" si="10"/>
        <v>104.28736964078794</v>
      </c>
      <c r="F34" s="32">
        <v>797</v>
      </c>
      <c r="G34" s="17">
        <f t="shared" si="14"/>
        <v>-0.548306148055207</v>
      </c>
      <c r="H34" s="31">
        <v>30</v>
      </c>
      <c r="I34" s="31">
        <v>5</v>
      </c>
      <c r="J34" s="29">
        <v>2</v>
      </c>
      <c r="K34" s="31">
        <v>1</v>
      </c>
      <c r="L34" s="52">
        <v>11</v>
      </c>
      <c r="M34" s="31">
        <v>59408</v>
      </c>
      <c r="N34" s="31">
        <v>4374</v>
      </c>
      <c r="O34" s="52">
        <f t="shared" si="12"/>
        <v>17209.733487833142</v>
      </c>
      <c r="P34" s="57">
        <v>41313</v>
      </c>
      <c r="Q34" s="38" t="s">
        <v>5</v>
      </c>
      <c r="R34" s="15"/>
    </row>
    <row r="35" spans="1:18" ht="25.5" customHeight="1">
      <c r="A35" s="43">
        <f t="shared" si="13"/>
        <v>28</v>
      </c>
      <c r="B35" s="49">
        <v>24</v>
      </c>
      <c r="C35" s="4" t="s">
        <v>50</v>
      </c>
      <c r="D35" s="32">
        <v>334</v>
      </c>
      <c r="E35" s="52">
        <f t="shared" si="10"/>
        <v>96.75550405561994</v>
      </c>
      <c r="F35" s="52">
        <v>1026</v>
      </c>
      <c r="G35" s="17">
        <f t="shared" si="14"/>
        <v>-0.6744639376218323</v>
      </c>
      <c r="H35" s="32">
        <v>26</v>
      </c>
      <c r="I35" s="31">
        <v>6</v>
      </c>
      <c r="J35" s="29">
        <f>H35/I35</f>
        <v>4.333333333333333</v>
      </c>
      <c r="K35" s="31">
        <v>1</v>
      </c>
      <c r="L35" s="52">
        <v>6</v>
      </c>
      <c r="M35" s="32">
        <v>104798.7</v>
      </c>
      <c r="N35" s="32">
        <v>7127</v>
      </c>
      <c r="O35" s="52">
        <f t="shared" si="12"/>
        <v>30358.835457705678</v>
      </c>
      <c r="P35" s="57">
        <v>41348</v>
      </c>
      <c r="Q35" s="38" t="s">
        <v>79</v>
      </c>
      <c r="R35" s="15"/>
    </row>
    <row r="36" spans="1:18" ht="25.5" customHeight="1">
      <c r="A36" s="43">
        <f t="shared" si="13"/>
        <v>29</v>
      </c>
      <c r="B36" s="49">
        <v>20</v>
      </c>
      <c r="C36" s="4" t="s">
        <v>1</v>
      </c>
      <c r="D36" s="32">
        <v>260</v>
      </c>
      <c r="E36" s="52">
        <f>D36/3.452</f>
        <v>75.31865585168019</v>
      </c>
      <c r="F36" s="52">
        <v>2634</v>
      </c>
      <c r="G36" s="17">
        <f t="shared" si="14"/>
        <v>-0.9012908124525436</v>
      </c>
      <c r="H36" s="32">
        <v>15</v>
      </c>
      <c r="I36" s="31">
        <v>7</v>
      </c>
      <c r="J36" s="29">
        <f>H36/I36</f>
        <v>2.142857142857143</v>
      </c>
      <c r="K36" s="31">
        <v>1</v>
      </c>
      <c r="L36" s="52">
        <v>9</v>
      </c>
      <c r="M36" s="32">
        <v>380534</v>
      </c>
      <c r="N36" s="32">
        <v>29613</v>
      </c>
      <c r="O36" s="52">
        <f>M36/3.452</f>
        <v>110235.80533024334</v>
      </c>
      <c r="P36" s="55">
        <v>41327</v>
      </c>
      <c r="Q36" s="38" t="s">
        <v>2</v>
      </c>
      <c r="R36" s="15"/>
    </row>
    <row r="37" spans="1:18" ht="25.5" customHeight="1">
      <c r="A37" s="43">
        <f t="shared" si="13"/>
        <v>30</v>
      </c>
      <c r="B37" s="49">
        <v>23</v>
      </c>
      <c r="C37" s="4" t="s">
        <v>42</v>
      </c>
      <c r="D37" s="31">
        <v>182</v>
      </c>
      <c r="E37" s="52">
        <f t="shared" si="10"/>
        <v>52.72305909617613</v>
      </c>
      <c r="F37" s="52">
        <v>1186</v>
      </c>
      <c r="G37" s="17">
        <f t="shared" si="14"/>
        <v>-0.8465430016863407</v>
      </c>
      <c r="H37" s="31">
        <v>17</v>
      </c>
      <c r="I37" s="31">
        <v>4</v>
      </c>
      <c r="J37" s="29">
        <f>H37/I37</f>
        <v>4.25</v>
      </c>
      <c r="K37" s="31">
        <v>1</v>
      </c>
      <c r="L37" s="52">
        <v>9</v>
      </c>
      <c r="M37" s="31">
        <v>84110.5</v>
      </c>
      <c r="N37" s="31">
        <v>5982</v>
      </c>
      <c r="O37" s="52">
        <f t="shared" si="12"/>
        <v>24365.730011587486</v>
      </c>
      <c r="P37" s="55">
        <v>41327</v>
      </c>
      <c r="Q37" s="38" t="s">
        <v>43</v>
      </c>
      <c r="R37" s="15"/>
    </row>
    <row r="38" spans="1:17" ht="27" customHeight="1">
      <c r="A38" s="43"/>
      <c r="B38" s="49"/>
      <c r="C38" s="12" t="s">
        <v>62</v>
      </c>
      <c r="D38" s="13">
        <f>SUM(D28:D37)+D26</f>
        <v>571255</v>
      </c>
      <c r="E38" s="13">
        <f>SUM(E28:E37)+E26</f>
        <v>165485.22595596753</v>
      </c>
      <c r="F38" s="13">
        <v>635409.0599999999</v>
      </c>
      <c r="G38" s="14">
        <f t="shared" si="14"/>
        <v>-0.10096497522399184</v>
      </c>
      <c r="H38" s="13">
        <f>SUM(H28:H37)+H26</f>
        <v>50329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36</v>
      </c>
      <c r="C40" s="4" t="s">
        <v>70</v>
      </c>
      <c r="D40" s="32">
        <v>160</v>
      </c>
      <c r="E40" s="52">
        <f aca="true" t="shared" si="15" ref="E40:E45">D40/3.452</f>
        <v>46.349942062572424</v>
      </c>
      <c r="F40" s="52">
        <v>288</v>
      </c>
      <c r="G40" s="17">
        <f>(D40-F40)/F40</f>
        <v>-0.4444444444444444</v>
      </c>
      <c r="H40" s="32">
        <v>32</v>
      </c>
      <c r="I40" s="31">
        <v>2</v>
      </c>
      <c r="J40" s="29">
        <f aca="true" t="shared" si="16" ref="J40:J45">H40/I40</f>
        <v>16</v>
      </c>
      <c r="K40" s="31">
        <v>1</v>
      </c>
      <c r="L40" s="52">
        <v>15</v>
      </c>
      <c r="M40" s="31">
        <v>626624.49</v>
      </c>
      <c r="N40" s="31">
        <v>50121</v>
      </c>
      <c r="O40" s="52">
        <f aca="true" t="shared" si="17" ref="O40:O45">M40/3.452</f>
        <v>181525.0550405562</v>
      </c>
      <c r="P40" s="55">
        <v>41285</v>
      </c>
      <c r="Q40" s="38" t="s">
        <v>48</v>
      </c>
      <c r="R40" s="15"/>
    </row>
    <row r="41" spans="1:18" ht="25.5" customHeight="1">
      <c r="A41" s="43">
        <f>A40+1</f>
        <v>32</v>
      </c>
      <c r="B41" s="49">
        <v>35</v>
      </c>
      <c r="C41" s="4" t="s">
        <v>73</v>
      </c>
      <c r="D41" s="32">
        <v>146</v>
      </c>
      <c r="E41" s="52">
        <f t="shared" si="15"/>
        <v>42.294322132097335</v>
      </c>
      <c r="F41" s="52">
        <v>326</v>
      </c>
      <c r="G41" s="17">
        <f>(D41-F41)/F41</f>
        <v>-0.5521472392638037</v>
      </c>
      <c r="H41" s="32">
        <v>15</v>
      </c>
      <c r="I41" s="31">
        <v>1</v>
      </c>
      <c r="J41" s="29">
        <f t="shared" si="16"/>
        <v>15</v>
      </c>
      <c r="K41" s="31">
        <v>1</v>
      </c>
      <c r="L41" s="52">
        <v>3</v>
      </c>
      <c r="M41" s="32">
        <v>1834</v>
      </c>
      <c r="N41" s="32">
        <v>152</v>
      </c>
      <c r="O41" s="52">
        <f t="shared" si="17"/>
        <v>531.2862108922363</v>
      </c>
      <c r="P41" s="57">
        <v>41369</v>
      </c>
      <c r="Q41" s="38" t="s">
        <v>74</v>
      </c>
      <c r="R41" s="15"/>
    </row>
    <row r="42" spans="1:18" ht="25.5" customHeight="1">
      <c r="A42" s="43">
        <f>A41+1</f>
        <v>33</v>
      </c>
      <c r="B42" s="49">
        <v>33</v>
      </c>
      <c r="C42" s="4" t="s">
        <v>38</v>
      </c>
      <c r="D42" s="32">
        <v>145</v>
      </c>
      <c r="E42" s="52">
        <f t="shared" si="15"/>
        <v>42.004634994206256</v>
      </c>
      <c r="F42" s="52">
        <v>400</v>
      </c>
      <c r="G42" s="17">
        <f>(D42-F42)/F42</f>
        <v>-0.6375</v>
      </c>
      <c r="H42" s="32">
        <v>23</v>
      </c>
      <c r="I42" s="31">
        <v>4</v>
      </c>
      <c r="J42" s="58">
        <f t="shared" si="16"/>
        <v>5.75</v>
      </c>
      <c r="K42" s="31">
        <v>1</v>
      </c>
      <c r="L42" s="52"/>
      <c r="M42" s="31">
        <v>2181057.5</v>
      </c>
      <c r="N42" s="31">
        <v>157517</v>
      </c>
      <c r="O42" s="52">
        <f t="shared" si="17"/>
        <v>631824.304750869</v>
      </c>
      <c r="P42" s="53">
        <v>40900</v>
      </c>
      <c r="Q42" s="38" t="s">
        <v>76</v>
      </c>
      <c r="R42" s="15"/>
    </row>
    <row r="43" spans="1:18" ht="25.5" customHeight="1">
      <c r="A43" s="43">
        <f>A42+1</f>
        <v>34</v>
      </c>
      <c r="B43" s="49" t="s">
        <v>19</v>
      </c>
      <c r="C43" s="4" t="s">
        <v>20</v>
      </c>
      <c r="D43" s="32">
        <v>144</v>
      </c>
      <c r="E43" s="52">
        <f t="shared" si="15"/>
        <v>41.71494785631518</v>
      </c>
      <c r="F43" s="52" t="s">
        <v>58</v>
      </c>
      <c r="G43" s="17" t="s">
        <v>58</v>
      </c>
      <c r="H43" s="32">
        <v>11</v>
      </c>
      <c r="I43" s="31">
        <v>3</v>
      </c>
      <c r="J43" s="29">
        <f t="shared" si="16"/>
        <v>3.6666666666666665</v>
      </c>
      <c r="K43" s="31">
        <v>1</v>
      </c>
      <c r="L43" s="52">
        <v>1</v>
      </c>
      <c r="M43" s="32">
        <v>3198</v>
      </c>
      <c r="N43" s="32">
        <v>303</v>
      </c>
      <c r="O43" s="52">
        <f t="shared" si="17"/>
        <v>926.4194669756663</v>
      </c>
      <c r="P43" s="59">
        <v>41292</v>
      </c>
      <c r="Q43" s="38" t="s">
        <v>79</v>
      </c>
      <c r="R43" s="15"/>
    </row>
    <row r="44" spans="1:18" ht="25.5" customHeight="1">
      <c r="A44" s="43">
        <f>A43+1</f>
        <v>35</v>
      </c>
      <c r="B44" s="49" t="s">
        <v>54</v>
      </c>
      <c r="C44" s="4" t="s">
        <v>15</v>
      </c>
      <c r="D44" s="32">
        <v>126</v>
      </c>
      <c r="E44" s="52">
        <f t="shared" si="15"/>
        <v>36.50057937427578</v>
      </c>
      <c r="F44" s="52" t="s">
        <v>58</v>
      </c>
      <c r="G44" s="17" t="s">
        <v>58</v>
      </c>
      <c r="H44" s="32">
        <v>11</v>
      </c>
      <c r="I44" s="31">
        <v>1</v>
      </c>
      <c r="J44" s="29">
        <f t="shared" si="16"/>
        <v>11</v>
      </c>
      <c r="K44" s="31">
        <v>1</v>
      </c>
      <c r="L44" s="52">
        <v>1</v>
      </c>
      <c r="M44" s="32">
        <v>126</v>
      </c>
      <c r="N44" s="32">
        <v>11</v>
      </c>
      <c r="O44" s="52">
        <f t="shared" si="17"/>
        <v>36.50057937427578</v>
      </c>
      <c r="P44" s="59">
        <v>41383</v>
      </c>
      <c r="Q44" s="38" t="s">
        <v>16</v>
      </c>
      <c r="R44" s="15"/>
    </row>
    <row r="45" spans="1:18" ht="25.5" customHeight="1">
      <c r="A45" s="43">
        <f>A44+1</f>
        <v>36</v>
      </c>
      <c r="B45" s="49" t="s">
        <v>12</v>
      </c>
      <c r="C45" s="4" t="s">
        <v>13</v>
      </c>
      <c r="D45" s="31">
        <v>80</v>
      </c>
      <c r="E45" s="52">
        <f t="shared" si="15"/>
        <v>23.174971031286212</v>
      </c>
      <c r="F45" s="32" t="s">
        <v>58</v>
      </c>
      <c r="G45" s="17" t="s">
        <v>58</v>
      </c>
      <c r="H45" s="31">
        <v>10</v>
      </c>
      <c r="I45" s="31">
        <v>3</v>
      </c>
      <c r="J45" s="29">
        <f t="shared" si="16"/>
        <v>3.3333333333333335</v>
      </c>
      <c r="K45" s="31">
        <v>1</v>
      </c>
      <c r="L45" s="52"/>
      <c r="M45" s="31">
        <v>30740</v>
      </c>
      <c r="N45" s="31">
        <v>2053</v>
      </c>
      <c r="O45" s="52">
        <f t="shared" si="17"/>
        <v>8904.982618771726</v>
      </c>
      <c r="P45" s="59">
        <v>41306</v>
      </c>
      <c r="Q45" s="38" t="s">
        <v>14</v>
      </c>
      <c r="R45" s="15"/>
    </row>
    <row r="46" spans="1:17" ht="27" customHeight="1">
      <c r="A46" s="43"/>
      <c r="B46" s="49"/>
      <c r="C46" s="12" t="s">
        <v>46</v>
      </c>
      <c r="D46" s="13">
        <f>SUM(D40:D45)+D38</f>
        <v>572056</v>
      </c>
      <c r="E46" s="13">
        <f>SUM(E40:E45)+E38</f>
        <v>165717.26535341828</v>
      </c>
      <c r="F46" s="13">
        <v>638433.5599999999</v>
      </c>
      <c r="G46" s="14">
        <f>(D46-F46)/F46</f>
        <v>-0.10396940912692614</v>
      </c>
      <c r="H46" s="13">
        <f>SUM(H40:H45)+H38</f>
        <v>50431</v>
      </c>
      <c r="I46" s="13"/>
      <c r="J46" s="33"/>
      <c r="K46" s="35"/>
      <c r="L46" s="33"/>
      <c r="M46" s="36"/>
      <c r="N46" s="36"/>
      <c r="O46" s="36"/>
      <c r="P46" s="37"/>
      <c r="Q46" s="46"/>
    </row>
    <row r="47" spans="1:17" ht="12" customHeight="1">
      <c r="A47" s="47"/>
      <c r="B47" s="51"/>
      <c r="C47" s="9"/>
      <c r="D47" s="10"/>
      <c r="E47" s="10"/>
      <c r="F47" s="10"/>
      <c r="G47" s="22"/>
      <c r="H47" s="21"/>
      <c r="I47" s="23"/>
      <c r="J47" s="23"/>
      <c r="K47" s="34"/>
      <c r="L47" s="23"/>
      <c r="M47" s="24"/>
      <c r="N47" s="24"/>
      <c r="O47" s="24"/>
      <c r="P47" s="11"/>
      <c r="Q47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2013-04-29T14:48:55Z</dcterms:modified>
  <cp:category/>
  <cp:version/>
  <cp:contentType/>
  <cp:contentStatus/>
</cp:coreProperties>
</file>