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500" windowHeight="7000" tabRatio="601" activeTab="0"/>
  </bookViews>
  <sheets>
    <sheet name="Liepos 5 - 11 d." sheetId="1" r:id="rId1"/>
  </sheets>
  <definedNames/>
  <calcPr fullCalcOnLoad="1"/>
</workbook>
</file>

<file path=xl/sharedStrings.xml><?xml version="1.0" encoding="utf-8"?>
<sst xmlns="http://schemas.openxmlformats.org/spreadsheetml/2006/main" count="126" uniqueCount="83">
  <si>
    <t>Theatrical Film Distribution /
20th Century Fox</t>
  </si>
  <si>
    <t>Pagirios 3: velniai žino kur
(Hangover 3)</t>
  </si>
  <si>
    <t>ACME Film /
Warner Bros.</t>
  </si>
  <si>
    <t xml:space="preserve">Bendros
pajamos 
(Lt) </t>
  </si>
  <si>
    <t>Theatrical Film Distribution /
20th Century Fox</t>
  </si>
  <si>
    <t>Bendras 
žiūrovų
sk.</t>
  </si>
  <si>
    <t>Krudžiai
(Croods)</t>
  </si>
  <si>
    <t>Premjeros 
data</t>
  </si>
  <si>
    <t>VISO (top20):</t>
  </si>
  <si>
    <t>VISO (top30):</t>
  </si>
  <si>
    <t>Žiūrovų lanko-mumo vidurkis</t>
  </si>
  <si>
    <t xml:space="preserve">Platintojas </t>
  </si>
  <si>
    <t>Samsara</t>
  </si>
  <si>
    <t>Forum Cinemas /
WDSMPI</t>
  </si>
  <si>
    <t>Forum Cinemas /
Paramount</t>
  </si>
  <si>
    <t>Legendos susivienija
(The Rise of the Guardians)</t>
  </si>
  <si>
    <t xml:space="preserve">Seansų 
sk. </t>
  </si>
  <si>
    <t>Kopijų 
sk.</t>
  </si>
  <si>
    <t>Didysis Getsbis
(The Great Gatsby)</t>
  </si>
  <si>
    <t>ACME Film /
Warner Bros.</t>
  </si>
  <si>
    <t>Bendros
pajamos
(Eur)</t>
  </si>
  <si>
    <t>Filmas</t>
  </si>
  <si>
    <t>Pakitimas</t>
  </si>
  <si>
    <t>Mano mama dinozaurė
(Dino Time)</t>
  </si>
  <si>
    <t>Garsų pasaulio įrašai</t>
  </si>
  <si>
    <t>Išankstiniai seansai</t>
  </si>
  <si>
    <t>Praktikantai
(The Internship)</t>
  </si>
  <si>
    <t>Pasaulinis karas Z
(World War Z)</t>
  </si>
  <si>
    <t>-</t>
  </si>
  <si>
    <t>-</t>
  </si>
  <si>
    <t>IS</t>
  </si>
  <si>
    <t>Didžiosios vestuvės
(Big Wedding)</t>
  </si>
  <si>
    <t>Incognito Films</t>
  </si>
  <si>
    <t>Ugnies žiedas
(Pacific Rim)</t>
  </si>
  <si>
    <t>Provokuojantys užrašai
(Dans la maison / In the House)</t>
  </si>
  <si>
    <t>ACME Film /
Sony</t>
  </si>
  <si>
    <t>ACME Film</t>
  </si>
  <si>
    <t>-</t>
  </si>
  <si>
    <t>Rodymo 
savaitė</t>
  </si>
  <si>
    <t>VISO (top10):</t>
  </si>
  <si>
    <t>N</t>
  </si>
  <si>
    <t>Kultūristai
(Pain &amp; Gain)</t>
  </si>
  <si>
    <t>Elitinis jaunimas
(The Bling Ring)</t>
  </si>
  <si>
    <t>Garsų pasaulio įrašai</t>
  </si>
  <si>
    <t>Pi gyvenimas
(Life of Pi)</t>
  </si>
  <si>
    <t>Forum Cinemas /
20th Century Fox</t>
  </si>
  <si>
    <t>N</t>
  </si>
  <si>
    <t>Greiti ir įsiutę 6
(The Fast &amp; The Furious 6)</t>
  </si>
  <si>
    <t>Žemė - nauja pradžia
(After Earth)</t>
  </si>
  <si>
    <t>Mikė Pūkuotukas
(Winnie the Pooh)</t>
  </si>
  <si>
    <t>Batuotas katinas Pūkis
(Puss In Boots)</t>
  </si>
  <si>
    <t>Forum Cinemas /
Paramount</t>
  </si>
  <si>
    <t>Loraksas
(Dr. Seuss' The Lorax)</t>
  </si>
  <si>
    <t>Apgaulės meistrai
(Now You See Me)</t>
  </si>
  <si>
    <t>Liepos 5 - 11 d. Lietuvos kino teatruose rodytų filmų top-40</t>
  </si>
  <si>
    <t>Birželio 28 -
liepos 4 d. 
pajamos
(Lt)</t>
  </si>
  <si>
    <t>Liepos
5 - 11 d. 
pajamos
(Lt)</t>
  </si>
  <si>
    <t>Liepos
5 - 11 d. 
žiūrovų
sk.</t>
  </si>
  <si>
    <t>Liepos
5 - 11 d. 
pajamos
(Eur)</t>
  </si>
  <si>
    <t>N</t>
  </si>
  <si>
    <t>Forum Cinemas /
Universal</t>
  </si>
  <si>
    <t>Bjaurusis aš 2
(Despicable Me 2)</t>
  </si>
  <si>
    <t>Ratai 2
(Cars 2)</t>
  </si>
  <si>
    <t>Alisa Stebuklų šalyje
(Alice in Wonderland)</t>
  </si>
  <si>
    <t>Šrekas. Ilgai ir laimingai
(Shrek Forever After)</t>
  </si>
  <si>
    <t>Forum Cinemas /
Paramount</t>
  </si>
  <si>
    <t>Ana Karenina
(Ana Karenina)</t>
  </si>
  <si>
    <t>Ralfas Griovėjas
(Wreck-It Ralph)</t>
  </si>
  <si>
    <t>Aš tokia susijaudinusi!
(Los amantes pasajeros / I'm So Excited)</t>
  </si>
  <si>
    <t>Vienas šūvis. Dvi kulkos
(The Heat)</t>
  </si>
  <si>
    <t>IS</t>
  </si>
  <si>
    <t>ACME Film</t>
  </si>
  <si>
    <t>ACME Film /
Sony</t>
  </si>
  <si>
    <t>Forum Cinemas /
WDSMPI</t>
  </si>
  <si>
    <t>Forum Cinemas /
Universal</t>
  </si>
  <si>
    <t>Forum Cinemas /
WDSMPI</t>
  </si>
  <si>
    <t>Dabar jau tikrai šikna
(This Is the End)</t>
  </si>
  <si>
    <t>IS</t>
  </si>
  <si>
    <t>Vienišas klajūnas
(The Lone Ranger)</t>
  </si>
  <si>
    <t>Žmogus iš plieno
(Man of Steel)</t>
  </si>
  <si>
    <t>Best Film</t>
  </si>
  <si>
    <t>Madagaskaras 3
(Madagascar 3: Europe's Most Wanted)</t>
  </si>
  <si>
    <t>Paslaptinga karalystė
(Epic)</t>
  </si>
</sst>
</file>

<file path=xl/styles.xml><?xml version="1.0" encoding="utf-8"?>
<styleSheet xmlns="http://schemas.openxmlformats.org/spreadsheetml/2006/main">
  <numFmts count="50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 quotePrefix="1">
      <alignment horizontal="center" vertical="center"/>
    </xf>
    <xf numFmtId="49" fontId="6" fillId="24" borderId="10" xfId="0" applyNumberFormat="1" applyFont="1" applyFill="1" applyBorder="1" applyAlignment="1">
      <alignment vertical="center" wrapText="1"/>
    </xf>
    <xf numFmtId="205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05" fontId="4" fillId="2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6.7109375" style="3" bestFit="1" customWidth="1"/>
    <col min="4" max="6" width="13.00390625" style="3" bestFit="1" customWidth="1"/>
    <col min="7" max="7" width="10.8515625" style="3" bestFit="1" customWidth="1"/>
    <col min="8" max="8" width="11.4218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54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21</v>
      </c>
      <c r="D3" s="41" t="s">
        <v>56</v>
      </c>
      <c r="E3" s="41" t="s">
        <v>58</v>
      </c>
      <c r="F3" s="41" t="s">
        <v>55</v>
      </c>
      <c r="G3" s="41" t="s">
        <v>22</v>
      </c>
      <c r="H3" s="41" t="s">
        <v>57</v>
      </c>
      <c r="I3" s="41" t="s">
        <v>16</v>
      </c>
      <c r="J3" s="41" t="s">
        <v>10</v>
      </c>
      <c r="K3" s="41" t="s">
        <v>17</v>
      </c>
      <c r="L3" s="41" t="s">
        <v>38</v>
      </c>
      <c r="M3" s="41" t="s">
        <v>3</v>
      </c>
      <c r="N3" s="41" t="s">
        <v>5</v>
      </c>
      <c r="O3" s="41" t="s">
        <v>20</v>
      </c>
      <c r="P3" s="41" t="s">
        <v>7</v>
      </c>
      <c r="Q3" s="42" t="s">
        <v>11</v>
      </c>
    </row>
    <row r="4" spans="1:18" ht="25.5" customHeight="1">
      <c r="A4" s="43">
        <v>1</v>
      </c>
      <c r="B4" s="49">
        <v>1</v>
      </c>
      <c r="C4" s="4" t="s">
        <v>27</v>
      </c>
      <c r="D4" s="32">
        <v>100024</v>
      </c>
      <c r="E4" s="52">
        <f aca="true" t="shared" si="0" ref="E4:E13">D4/3.452</f>
        <v>28975.66628041715</v>
      </c>
      <c r="F4" s="52">
        <v>203522.8</v>
      </c>
      <c r="G4" s="17">
        <f>(D4-F4)/F4</f>
        <v>-0.5085366356988013</v>
      </c>
      <c r="H4" s="52">
        <v>5903</v>
      </c>
      <c r="I4" s="31">
        <v>198</v>
      </c>
      <c r="J4" s="29">
        <f aca="true" t="shared" si="1" ref="J4:J13">H4/I4</f>
        <v>29.81313131313131</v>
      </c>
      <c r="K4" s="31">
        <v>13</v>
      </c>
      <c r="L4" s="52">
        <v>3</v>
      </c>
      <c r="M4" s="32">
        <v>556373.25</v>
      </c>
      <c r="N4" s="52">
        <v>33111</v>
      </c>
      <c r="O4" s="52">
        <f aca="true" t="shared" si="2" ref="O4:O13">M4/3.452</f>
        <v>161174.17439165703</v>
      </c>
      <c r="P4" s="54">
        <v>41446</v>
      </c>
      <c r="Q4" s="59" t="s">
        <v>51</v>
      </c>
      <c r="R4" s="15"/>
    </row>
    <row r="5" spans="1:18" ht="25.5" customHeight="1">
      <c r="A5" s="43">
        <f>A4+1</f>
        <v>2</v>
      </c>
      <c r="B5" s="49" t="s">
        <v>59</v>
      </c>
      <c r="C5" s="4" t="s">
        <v>78</v>
      </c>
      <c r="D5" s="32">
        <v>82768.5</v>
      </c>
      <c r="E5" s="52">
        <f t="shared" si="0"/>
        <v>23976.96987253766</v>
      </c>
      <c r="F5" s="52" t="s">
        <v>37</v>
      </c>
      <c r="G5" s="17" t="s">
        <v>29</v>
      </c>
      <c r="H5" s="52">
        <v>5984</v>
      </c>
      <c r="I5" s="31">
        <v>255</v>
      </c>
      <c r="J5" s="29">
        <f t="shared" si="1"/>
        <v>23.466666666666665</v>
      </c>
      <c r="K5" s="31">
        <v>14</v>
      </c>
      <c r="L5" s="52">
        <v>1</v>
      </c>
      <c r="M5" s="32">
        <v>102131.5</v>
      </c>
      <c r="N5" s="52">
        <v>7394</v>
      </c>
      <c r="O5" s="52">
        <f t="shared" si="2"/>
        <v>29586.181923522596</v>
      </c>
      <c r="P5" s="54">
        <v>41460</v>
      </c>
      <c r="Q5" s="38" t="s">
        <v>75</v>
      </c>
      <c r="R5" s="15"/>
    </row>
    <row r="6" spans="1:18" ht="25.5" customHeight="1">
      <c r="A6" s="43">
        <f aca="true" t="shared" si="3" ref="A6:A13">A5+1</f>
        <v>3</v>
      </c>
      <c r="B6" s="49">
        <v>2</v>
      </c>
      <c r="C6" s="4" t="s">
        <v>79</v>
      </c>
      <c r="D6" s="32">
        <v>64125.5</v>
      </c>
      <c r="E6" s="52">
        <f t="shared" si="0"/>
        <v>18576.3325608343</v>
      </c>
      <c r="F6" s="52">
        <v>149467</v>
      </c>
      <c r="G6" s="17">
        <f>(D6-F6)/F6</f>
        <v>-0.5709721878407943</v>
      </c>
      <c r="H6" s="32">
        <v>4224</v>
      </c>
      <c r="I6" s="31">
        <v>218</v>
      </c>
      <c r="J6" s="29">
        <f t="shared" si="1"/>
        <v>19.376146788990827</v>
      </c>
      <c r="K6" s="31">
        <v>16</v>
      </c>
      <c r="L6" s="52">
        <v>2</v>
      </c>
      <c r="M6" s="31">
        <v>241671.8</v>
      </c>
      <c r="N6" s="31">
        <v>14934</v>
      </c>
      <c r="O6" s="52">
        <f t="shared" si="2"/>
        <v>70009.21205098493</v>
      </c>
      <c r="P6" s="54">
        <v>41453</v>
      </c>
      <c r="Q6" s="38" t="s">
        <v>19</v>
      </c>
      <c r="R6" s="15"/>
    </row>
    <row r="7" spans="1:18" ht="25.5" customHeight="1">
      <c r="A7" s="43">
        <f t="shared" si="3"/>
        <v>4</v>
      </c>
      <c r="B7" s="49" t="s">
        <v>30</v>
      </c>
      <c r="C7" s="4" t="s">
        <v>61</v>
      </c>
      <c r="D7" s="32">
        <v>60459.65</v>
      </c>
      <c r="E7" s="52">
        <f t="shared" si="0"/>
        <v>17514.382966396293</v>
      </c>
      <c r="F7" s="52" t="s">
        <v>37</v>
      </c>
      <c r="G7" s="17" t="s">
        <v>29</v>
      </c>
      <c r="H7" s="52">
        <v>3759</v>
      </c>
      <c r="I7" s="31">
        <v>14</v>
      </c>
      <c r="J7" s="29">
        <f t="shared" si="1"/>
        <v>268.5</v>
      </c>
      <c r="K7" s="31">
        <v>10</v>
      </c>
      <c r="L7" s="52" t="s">
        <v>77</v>
      </c>
      <c r="M7" s="32">
        <v>60459.65</v>
      </c>
      <c r="N7" s="52">
        <v>3759</v>
      </c>
      <c r="O7" s="52">
        <f t="shared" si="2"/>
        <v>17514.382966396293</v>
      </c>
      <c r="P7" s="54" t="s">
        <v>25</v>
      </c>
      <c r="Q7" s="38" t="s">
        <v>60</v>
      </c>
      <c r="R7" s="15"/>
    </row>
    <row r="8" spans="1:18" ht="25.5" customHeight="1">
      <c r="A8" s="43">
        <f t="shared" si="3"/>
        <v>5</v>
      </c>
      <c r="B8" s="49" t="s">
        <v>46</v>
      </c>
      <c r="C8" s="4" t="s">
        <v>76</v>
      </c>
      <c r="D8" s="32">
        <v>54854.5</v>
      </c>
      <c r="E8" s="52">
        <f t="shared" si="0"/>
        <v>15890.643105446119</v>
      </c>
      <c r="F8" s="52">
        <v>4239</v>
      </c>
      <c r="G8" s="17">
        <f>(D8-F8)/F8</f>
        <v>11.940434064637886</v>
      </c>
      <c r="H8" s="32">
        <v>3809</v>
      </c>
      <c r="I8" s="31">
        <v>205</v>
      </c>
      <c r="J8" s="29">
        <f t="shared" si="1"/>
        <v>18.58048780487805</v>
      </c>
      <c r="K8" s="31">
        <v>13</v>
      </c>
      <c r="L8" s="52">
        <v>1</v>
      </c>
      <c r="M8" s="31">
        <v>59093.5</v>
      </c>
      <c r="N8" s="31">
        <v>4095</v>
      </c>
      <c r="O8" s="52">
        <f t="shared" si="2"/>
        <v>17118.626882966397</v>
      </c>
      <c r="P8" s="54">
        <v>41460</v>
      </c>
      <c r="Q8" s="38" t="s">
        <v>72</v>
      </c>
      <c r="R8" s="15"/>
    </row>
    <row r="9" spans="1:18" ht="25.5" customHeight="1">
      <c r="A9" s="43">
        <f t="shared" si="3"/>
        <v>6</v>
      </c>
      <c r="B9" s="49">
        <v>4</v>
      </c>
      <c r="C9" s="4" t="s">
        <v>82</v>
      </c>
      <c r="D9" s="32">
        <v>44041</v>
      </c>
      <c r="E9" s="52">
        <f t="shared" si="0"/>
        <v>12758.111239860951</v>
      </c>
      <c r="F9" s="52">
        <v>76963.3</v>
      </c>
      <c r="G9" s="17">
        <f>(D9-F9)/F9</f>
        <v>-0.42776622104301665</v>
      </c>
      <c r="H9" s="52">
        <v>3629</v>
      </c>
      <c r="I9" s="31">
        <v>207</v>
      </c>
      <c r="J9" s="29">
        <f t="shared" si="1"/>
        <v>17.531400966183575</v>
      </c>
      <c r="K9" s="31">
        <v>18</v>
      </c>
      <c r="L9" s="52">
        <v>6</v>
      </c>
      <c r="M9" s="32">
        <v>660269.2</v>
      </c>
      <c r="N9" s="52">
        <v>53051</v>
      </c>
      <c r="O9" s="52">
        <f t="shared" si="2"/>
        <v>191271.4947856315</v>
      </c>
      <c r="P9" s="54">
        <v>41425</v>
      </c>
      <c r="Q9" s="38" t="s">
        <v>0</v>
      </c>
      <c r="R9" s="15"/>
    </row>
    <row r="10" spans="1:18" ht="25.5" customHeight="1">
      <c r="A10" s="43">
        <f t="shared" si="3"/>
        <v>7</v>
      </c>
      <c r="B10" s="49">
        <v>3</v>
      </c>
      <c r="C10" s="4" t="s">
        <v>41</v>
      </c>
      <c r="D10" s="32">
        <v>38699</v>
      </c>
      <c r="E10" s="52">
        <f t="shared" si="0"/>
        <v>11210.602549246814</v>
      </c>
      <c r="F10" s="52">
        <v>82104</v>
      </c>
      <c r="G10" s="17">
        <f>(D10-F10)/F10</f>
        <v>-0.5286587742375524</v>
      </c>
      <c r="H10" s="32">
        <v>2585</v>
      </c>
      <c r="I10" s="31">
        <f>14*7</f>
        <v>98</v>
      </c>
      <c r="J10" s="29">
        <f t="shared" si="1"/>
        <v>26.377551020408163</v>
      </c>
      <c r="K10" s="31">
        <v>6</v>
      </c>
      <c r="L10" s="52">
        <v>2</v>
      </c>
      <c r="M10" s="31">
        <v>120803</v>
      </c>
      <c r="N10" s="31">
        <v>7986</v>
      </c>
      <c r="O10" s="52">
        <f t="shared" si="2"/>
        <v>34995.07531865585</v>
      </c>
      <c r="P10" s="54">
        <v>41453</v>
      </c>
      <c r="Q10" s="38" t="s">
        <v>32</v>
      </c>
      <c r="R10" s="15"/>
    </row>
    <row r="11" spans="1:18" ht="25.5" customHeight="1">
      <c r="A11" s="43">
        <f t="shared" si="3"/>
        <v>8</v>
      </c>
      <c r="B11" s="49" t="s">
        <v>40</v>
      </c>
      <c r="C11" s="58" t="s">
        <v>68</v>
      </c>
      <c r="D11" s="32">
        <v>28105.5</v>
      </c>
      <c r="E11" s="52">
        <f t="shared" si="0"/>
        <v>8141.801853997683</v>
      </c>
      <c r="F11" s="52" t="s">
        <v>37</v>
      </c>
      <c r="G11" s="17" t="s">
        <v>29</v>
      </c>
      <c r="H11" s="32">
        <v>1958</v>
      </c>
      <c r="I11" s="31">
        <f>28*7</f>
        <v>196</v>
      </c>
      <c r="J11" s="29">
        <f t="shared" si="1"/>
        <v>9.989795918367347</v>
      </c>
      <c r="K11" s="31">
        <v>8</v>
      </c>
      <c r="L11" s="52">
        <v>1</v>
      </c>
      <c r="M11" s="31">
        <v>29834.5</v>
      </c>
      <c r="N11" s="31">
        <v>2077</v>
      </c>
      <c r="O11" s="52">
        <f t="shared" si="2"/>
        <v>8642.670915411356</v>
      </c>
      <c r="P11" s="54">
        <v>41460</v>
      </c>
      <c r="Q11" s="38" t="s">
        <v>32</v>
      </c>
      <c r="R11" s="15"/>
    </row>
    <row r="12" spans="1:18" ht="25.5" customHeight="1">
      <c r="A12" s="43">
        <f t="shared" si="3"/>
        <v>9</v>
      </c>
      <c r="B12" s="49">
        <v>9</v>
      </c>
      <c r="C12" s="4" t="s">
        <v>12</v>
      </c>
      <c r="D12" s="32">
        <v>22955</v>
      </c>
      <c r="E12" s="52">
        <f>D12/3.452</f>
        <v>6649.768250289687</v>
      </c>
      <c r="F12" s="52">
        <v>29717.1</v>
      </c>
      <c r="G12" s="17">
        <f>(D12-F12)/F12</f>
        <v>-0.2275491215495455</v>
      </c>
      <c r="H12" s="32">
        <v>1532</v>
      </c>
      <c r="I12" s="31">
        <v>63</v>
      </c>
      <c r="J12" s="29">
        <f>H12/I12</f>
        <v>24.317460317460316</v>
      </c>
      <c r="K12" s="31">
        <v>6</v>
      </c>
      <c r="L12" s="52">
        <v>3</v>
      </c>
      <c r="M12" s="31">
        <v>90498.1</v>
      </c>
      <c r="N12" s="31">
        <v>6227</v>
      </c>
      <c r="O12" s="52">
        <f>M12/3.452</f>
        <v>26216.135573580534</v>
      </c>
      <c r="P12" s="54">
        <v>41446</v>
      </c>
      <c r="Q12" s="38" t="s">
        <v>80</v>
      </c>
      <c r="R12" s="15"/>
    </row>
    <row r="13" spans="1:18" ht="25.5" customHeight="1">
      <c r="A13" s="43">
        <f t="shared" si="3"/>
        <v>10</v>
      </c>
      <c r="B13" s="49">
        <v>5</v>
      </c>
      <c r="C13" s="4" t="s">
        <v>53</v>
      </c>
      <c r="D13" s="31">
        <v>20819.5</v>
      </c>
      <c r="E13" s="52">
        <f t="shared" si="0"/>
        <v>6031.141367323291</v>
      </c>
      <c r="F13" s="52">
        <v>44662</v>
      </c>
      <c r="G13" s="17">
        <f>(D13-F13)/F13</f>
        <v>-0.5338430880838296</v>
      </c>
      <c r="H13" s="31">
        <v>1338</v>
      </c>
      <c r="I13" s="60">
        <v>41</v>
      </c>
      <c r="J13" s="29">
        <f t="shared" si="1"/>
        <v>32.63414634146341</v>
      </c>
      <c r="K13" s="31">
        <v>4</v>
      </c>
      <c r="L13" s="52">
        <v>4</v>
      </c>
      <c r="M13" s="31">
        <v>246590.4</v>
      </c>
      <c r="N13" s="31">
        <v>19197</v>
      </c>
      <c r="O13" s="52">
        <f t="shared" si="2"/>
        <v>71434.067207416</v>
      </c>
      <c r="P13" s="54">
        <v>41439</v>
      </c>
      <c r="Q13" s="38" t="s">
        <v>71</v>
      </c>
      <c r="R13" s="15"/>
    </row>
    <row r="14" spans="1:17" ht="27" customHeight="1">
      <c r="A14" s="43"/>
      <c r="B14" s="49"/>
      <c r="C14" s="12" t="s">
        <v>39</v>
      </c>
      <c r="D14" s="13">
        <f>SUM(D4:D13)</f>
        <v>516852.15</v>
      </c>
      <c r="E14" s="56">
        <f>SUM(E4:E13)</f>
        <v>149725.42004634996</v>
      </c>
      <c r="F14" s="13">
        <v>722176.0999999999</v>
      </c>
      <c r="G14" s="14">
        <f>(D14-F14)/F14</f>
        <v>-0.2843128566564303</v>
      </c>
      <c r="H14" s="56">
        <f>SUM(H4:H13)</f>
        <v>34721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v>11</v>
      </c>
      <c r="B16" s="49">
        <v>8</v>
      </c>
      <c r="C16" s="4" t="s">
        <v>23</v>
      </c>
      <c r="D16" s="32">
        <v>19755</v>
      </c>
      <c r="E16" s="52">
        <f aca="true" t="shared" si="4" ref="E16:E25">D16/3.452</f>
        <v>5722.769409038238</v>
      </c>
      <c r="F16" s="52">
        <v>33261</v>
      </c>
      <c r="G16" s="17">
        <f aca="true" t="shared" si="5" ref="G16:G22">(D16-F16)/F16</f>
        <v>-0.40606115270136195</v>
      </c>
      <c r="H16" s="32">
        <v>1899</v>
      </c>
      <c r="I16" s="31">
        <v>133</v>
      </c>
      <c r="J16" s="29">
        <f aca="true" t="shared" si="6" ref="J16:J25">H16/I16</f>
        <v>14.278195488721805</v>
      </c>
      <c r="K16" s="31">
        <v>11</v>
      </c>
      <c r="L16" s="52">
        <v>4</v>
      </c>
      <c r="M16" s="32">
        <v>133123</v>
      </c>
      <c r="N16" s="32">
        <v>11809</v>
      </c>
      <c r="O16" s="52">
        <f>M16/3.452</f>
        <v>38564.02085747393</v>
      </c>
      <c r="P16" s="54">
        <v>41439</v>
      </c>
      <c r="Q16" s="38" t="s">
        <v>24</v>
      </c>
      <c r="R16" s="15"/>
    </row>
    <row r="17" spans="1:18" ht="25.5" customHeight="1">
      <c r="A17" s="43">
        <f aca="true" t="shared" si="7" ref="A17:A25">A16+1</f>
        <v>12</v>
      </c>
      <c r="B17" s="49">
        <v>15</v>
      </c>
      <c r="C17" s="4" t="s">
        <v>18</v>
      </c>
      <c r="D17" s="32">
        <v>11581.5</v>
      </c>
      <c r="E17" s="52">
        <f t="shared" si="4"/>
        <v>3355.0115874855155</v>
      </c>
      <c r="F17" s="52">
        <v>17624</v>
      </c>
      <c r="G17" s="17">
        <f t="shared" si="5"/>
        <v>-0.34285633227417156</v>
      </c>
      <c r="H17" s="32">
        <v>745</v>
      </c>
      <c r="I17" s="31">
        <v>20</v>
      </c>
      <c r="J17" s="29">
        <f t="shared" si="6"/>
        <v>37.25</v>
      </c>
      <c r="K17" s="31">
        <v>2</v>
      </c>
      <c r="L17" s="52">
        <v>8</v>
      </c>
      <c r="M17" s="31">
        <v>482775.5</v>
      </c>
      <c r="N17" s="31">
        <v>30276</v>
      </c>
      <c r="O17" s="52">
        <f aca="true" t="shared" si="8" ref="O17:O25">M17/3.452</f>
        <v>139853.85283893396</v>
      </c>
      <c r="P17" s="54">
        <v>41411</v>
      </c>
      <c r="Q17" s="38" t="s">
        <v>19</v>
      </c>
      <c r="R17" s="15"/>
    </row>
    <row r="18" spans="1:18" ht="25.5" customHeight="1">
      <c r="A18" s="43">
        <f t="shared" si="7"/>
        <v>13</v>
      </c>
      <c r="B18" s="49">
        <v>6</v>
      </c>
      <c r="C18" s="4" t="s">
        <v>26</v>
      </c>
      <c r="D18" s="31">
        <v>11262</v>
      </c>
      <c r="E18" s="52">
        <f t="shared" si="4"/>
        <v>3262.4565469293166</v>
      </c>
      <c r="F18" s="52">
        <v>40555.2</v>
      </c>
      <c r="G18" s="17">
        <f t="shared" si="5"/>
        <v>-0.7223044147236359</v>
      </c>
      <c r="H18" s="31">
        <v>713</v>
      </c>
      <c r="I18" s="31">
        <v>35</v>
      </c>
      <c r="J18" s="29">
        <f t="shared" si="6"/>
        <v>20.37142857142857</v>
      </c>
      <c r="K18" s="31">
        <v>4</v>
      </c>
      <c r="L18" s="52">
        <v>4</v>
      </c>
      <c r="M18" s="31">
        <v>194690.4</v>
      </c>
      <c r="N18" s="31">
        <v>15408</v>
      </c>
      <c r="O18" s="52">
        <f t="shared" si="8"/>
        <v>56399.30475086906</v>
      </c>
      <c r="P18" s="54">
        <v>41439</v>
      </c>
      <c r="Q18" s="38" t="s">
        <v>4</v>
      </c>
      <c r="R18" s="15"/>
    </row>
    <row r="19" spans="1:18" ht="25.5" customHeight="1">
      <c r="A19" s="43">
        <f t="shared" si="7"/>
        <v>14</v>
      </c>
      <c r="B19" s="49">
        <v>7</v>
      </c>
      <c r="C19" s="4" t="s">
        <v>42</v>
      </c>
      <c r="D19" s="31">
        <v>8895</v>
      </c>
      <c r="E19" s="52">
        <f t="shared" si="4"/>
        <v>2576.7670915411354</v>
      </c>
      <c r="F19" s="52">
        <v>34761</v>
      </c>
      <c r="G19" s="17">
        <f t="shared" si="5"/>
        <v>-0.7441097781997066</v>
      </c>
      <c r="H19" s="31">
        <v>661</v>
      </c>
      <c r="I19" s="31">
        <v>70</v>
      </c>
      <c r="J19" s="29">
        <f t="shared" si="6"/>
        <v>9.442857142857143</v>
      </c>
      <c r="K19" s="31">
        <v>7</v>
      </c>
      <c r="L19" s="52">
        <v>2</v>
      </c>
      <c r="M19" s="31">
        <v>43656</v>
      </c>
      <c r="N19" s="31">
        <v>3140</v>
      </c>
      <c r="O19" s="52">
        <f t="shared" si="8"/>
        <v>12646.581691772886</v>
      </c>
      <c r="P19" s="54">
        <v>41453</v>
      </c>
      <c r="Q19" s="38" t="s">
        <v>43</v>
      </c>
      <c r="R19" s="15"/>
    </row>
    <row r="20" spans="1:18" ht="25.5" customHeight="1">
      <c r="A20" s="43">
        <f t="shared" si="7"/>
        <v>15</v>
      </c>
      <c r="B20" s="49">
        <v>10</v>
      </c>
      <c r="C20" s="4" t="s">
        <v>31</v>
      </c>
      <c r="D20" s="32">
        <v>4598</v>
      </c>
      <c r="E20" s="52">
        <f t="shared" si="4"/>
        <v>1331.981460023175</v>
      </c>
      <c r="F20" s="52">
        <v>27162.7</v>
      </c>
      <c r="G20" s="17">
        <f t="shared" si="5"/>
        <v>-0.8307237498481373</v>
      </c>
      <c r="H20" s="32">
        <v>346</v>
      </c>
      <c r="I20" s="31">
        <v>35</v>
      </c>
      <c r="J20" s="29">
        <f t="shared" si="6"/>
        <v>9.885714285714286</v>
      </c>
      <c r="K20" s="31">
        <v>4</v>
      </c>
      <c r="L20" s="52">
        <v>3</v>
      </c>
      <c r="M20" s="32">
        <v>72849.9</v>
      </c>
      <c r="N20" s="32">
        <v>5711</v>
      </c>
      <c r="O20" s="52">
        <f t="shared" si="8"/>
        <v>21103.679026651214</v>
      </c>
      <c r="P20" s="54">
        <v>41446</v>
      </c>
      <c r="Q20" s="38" t="s">
        <v>32</v>
      </c>
      <c r="R20" s="15"/>
    </row>
    <row r="21" spans="1:18" ht="25.5" customHeight="1">
      <c r="A21" s="43">
        <f t="shared" si="7"/>
        <v>16</v>
      </c>
      <c r="B21" s="49">
        <v>12</v>
      </c>
      <c r="C21" s="4" t="s">
        <v>47</v>
      </c>
      <c r="D21" s="31">
        <v>3806</v>
      </c>
      <c r="E21" s="52">
        <f t="shared" si="4"/>
        <v>1102.5492468134414</v>
      </c>
      <c r="F21" s="52">
        <v>18616.7</v>
      </c>
      <c r="G21" s="17">
        <f t="shared" si="5"/>
        <v>-0.7955599005194262</v>
      </c>
      <c r="H21" s="31">
        <v>262</v>
      </c>
      <c r="I21" s="31">
        <v>35</v>
      </c>
      <c r="J21" s="29">
        <f t="shared" si="6"/>
        <v>7.485714285714286</v>
      </c>
      <c r="K21" s="31">
        <v>4</v>
      </c>
      <c r="L21" s="52">
        <v>7</v>
      </c>
      <c r="M21" s="31">
        <v>978754.05</v>
      </c>
      <c r="N21" s="31">
        <v>69702</v>
      </c>
      <c r="O21" s="52">
        <f t="shared" si="8"/>
        <v>283532.45944380073</v>
      </c>
      <c r="P21" s="54">
        <v>41418</v>
      </c>
      <c r="Q21" s="38" t="s">
        <v>74</v>
      </c>
      <c r="R21" s="15"/>
    </row>
    <row r="22" spans="1:18" ht="25.5" customHeight="1">
      <c r="A22" s="43">
        <f t="shared" si="7"/>
        <v>17</v>
      </c>
      <c r="B22" s="49">
        <v>16</v>
      </c>
      <c r="C22" s="4" t="s">
        <v>6</v>
      </c>
      <c r="D22" s="32">
        <v>2902</v>
      </c>
      <c r="E22" s="52">
        <f t="shared" si="4"/>
        <v>840.6720741599073</v>
      </c>
      <c r="F22" s="52">
        <v>6800.5</v>
      </c>
      <c r="G22" s="17">
        <f t="shared" si="5"/>
        <v>-0.573266671568267</v>
      </c>
      <c r="H22" s="32">
        <v>253</v>
      </c>
      <c r="I22" s="31">
        <v>22</v>
      </c>
      <c r="J22" s="29">
        <f t="shared" si="6"/>
        <v>11.5</v>
      </c>
      <c r="K22" s="31">
        <v>4</v>
      </c>
      <c r="L22" s="52">
        <v>16</v>
      </c>
      <c r="M22" s="32">
        <v>1380918.2</v>
      </c>
      <c r="N22" s="32">
        <v>106934</v>
      </c>
      <c r="O22" s="52">
        <f t="shared" si="8"/>
        <v>400034.24101969873</v>
      </c>
      <c r="P22" s="53">
        <v>40990</v>
      </c>
      <c r="Q22" s="38" t="s">
        <v>4</v>
      </c>
      <c r="R22" s="15"/>
    </row>
    <row r="23" spans="1:18" ht="25.5" customHeight="1">
      <c r="A23" s="43">
        <f t="shared" si="7"/>
        <v>18</v>
      </c>
      <c r="B23" s="49" t="s">
        <v>77</v>
      </c>
      <c r="C23" s="4" t="s">
        <v>69</v>
      </c>
      <c r="D23" s="32">
        <v>2061</v>
      </c>
      <c r="E23" s="52">
        <f t="shared" si="4"/>
        <v>597.045191193511</v>
      </c>
      <c r="F23" s="52" t="s">
        <v>37</v>
      </c>
      <c r="G23" s="17" t="s">
        <v>29</v>
      </c>
      <c r="H23" s="32">
        <v>143</v>
      </c>
      <c r="I23" s="31">
        <v>4</v>
      </c>
      <c r="J23" s="29">
        <f t="shared" si="6"/>
        <v>35.75</v>
      </c>
      <c r="K23" s="31">
        <v>4</v>
      </c>
      <c r="L23" s="52" t="s">
        <v>77</v>
      </c>
      <c r="M23" s="32">
        <v>2061</v>
      </c>
      <c r="N23" s="32">
        <v>143</v>
      </c>
      <c r="O23" s="52">
        <f t="shared" si="8"/>
        <v>597.045191193511</v>
      </c>
      <c r="P23" s="54" t="s">
        <v>25</v>
      </c>
      <c r="Q23" s="38" t="s">
        <v>4</v>
      </c>
      <c r="R23" s="15"/>
    </row>
    <row r="24" spans="1:18" ht="25.5" customHeight="1">
      <c r="A24" s="43">
        <f t="shared" si="7"/>
        <v>19</v>
      </c>
      <c r="B24" s="49" t="s">
        <v>70</v>
      </c>
      <c r="C24" s="4" t="s">
        <v>33</v>
      </c>
      <c r="D24" s="31">
        <v>1725</v>
      </c>
      <c r="E24" s="52">
        <f t="shared" si="4"/>
        <v>499.71031286210894</v>
      </c>
      <c r="F24" s="52" t="s">
        <v>37</v>
      </c>
      <c r="G24" s="17" t="s">
        <v>29</v>
      </c>
      <c r="H24" s="31">
        <v>104</v>
      </c>
      <c r="I24" s="31">
        <v>2</v>
      </c>
      <c r="J24" s="29">
        <f t="shared" si="6"/>
        <v>52</v>
      </c>
      <c r="K24" s="31">
        <v>2</v>
      </c>
      <c r="L24" s="52" t="s">
        <v>30</v>
      </c>
      <c r="M24" s="31">
        <v>1725</v>
      </c>
      <c r="N24" s="31">
        <v>104</v>
      </c>
      <c r="O24" s="52">
        <f t="shared" si="8"/>
        <v>499.71031286210894</v>
      </c>
      <c r="P24" s="54" t="s">
        <v>25</v>
      </c>
      <c r="Q24" s="38" t="s">
        <v>2</v>
      </c>
      <c r="R24" s="15"/>
    </row>
    <row r="25" spans="1:18" ht="25.5" customHeight="1">
      <c r="A25" s="43">
        <f t="shared" si="7"/>
        <v>20</v>
      </c>
      <c r="B25" s="49">
        <v>13</v>
      </c>
      <c r="C25" s="4" t="s">
        <v>1</v>
      </c>
      <c r="D25" s="31">
        <v>1476</v>
      </c>
      <c r="E25" s="52">
        <f t="shared" si="4"/>
        <v>427.5782155272306</v>
      </c>
      <c r="F25" s="52">
        <v>16167</v>
      </c>
      <c r="G25" s="17">
        <f>(D25-F25)/F25</f>
        <v>-0.9087029133419929</v>
      </c>
      <c r="H25" s="31">
        <v>126</v>
      </c>
      <c r="I25" s="31">
        <v>15</v>
      </c>
      <c r="J25" s="29">
        <f t="shared" si="6"/>
        <v>8.4</v>
      </c>
      <c r="K25" s="31">
        <v>3</v>
      </c>
      <c r="L25" s="52">
        <v>6</v>
      </c>
      <c r="M25" s="31">
        <v>589509.7</v>
      </c>
      <c r="N25" s="31">
        <v>43783</v>
      </c>
      <c r="O25" s="52">
        <f t="shared" si="8"/>
        <v>170773.3777520278</v>
      </c>
      <c r="P25" s="54">
        <v>41425</v>
      </c>
      <c r="Q25" s="38" t="s">
        <v>2</v>
      </c>
      <c r="R25" s="15"/>
    </row>
    <row r="26" spans="1:17" ht="27" customHeight="1">
      <c r="A26" s="43"/>
      <c r="B26" s="49"/>
      <c r="C26" s="12" t="s">
        <v>8</v>
      </c>
      <c r="D26" s="13">
        <f>SUM(D16:D25)+D14</f>
        <v>584913.65</v>
      </c>
      <c r="E26" s="56">
        <f>SUM(E16:E25)+E14</f>
        <v>169441.96118192354</v>
      </c>
      <c r="F26" s="13">
        <v>818987.2999999998</v>
      </c>
      <c r="G26" s="14">
        <f>(D26-F26)/F26</f>
        <v>-0.28580864440755044</v>
      </c>
      <c r="H26" s="56">
        <f>SUM(H16:H25)+H14</f>
        <v>39973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14</v>
      </c>
      <c r="C28" s="4" t="s">
        <v>48</v>
      </c>
      <c r="D28" s="32">
        <v>562</v>
      </c>
      <c r="E28" s="52">
        <f aca="true" t="shared" si="9" ref="E28:E37">D28/3.452</f>
        <v>162.80417149478563</v>
      </c>
      <c r="F28" s="52">
        <v>12154</v>
      </c>
      <c r="G28" s="17">
        <f>(D28-F28)/F28</f>
        <v>-0.953760078986342</v>
      </c>
      <c r="H28" s="32">
        <v>44</v>
      </c>
      <c r="I28" s="31">
        <v>7</v>
      </c>
      <c r="J28" s="29">
        <f aca="true" t="shared" si="10" ref="J28:J37">H28/I28</f>
        <v>6.285714285714286</v>
      </c>
      <c r="K28" s="31">
        <v>1</v>
      </c>
      <c r="L28" s="52">
        <v>5</v>
      </c>
      <c r="M28" s="31">
        <v>242911.15</v>
      </c>
      <c r="N28" s="31">
        <v>18385</v>
      </c>
      <c r="O28" s="52">
        <f aca="true" t="shared" si="11" ref="O28:O37">M28/3.452</f>
        <v>70368.23580533025</v>
      </c>
      <c r="P28" s="54">
        <v>41432</v>
      </c>
      <c r="Q28" s="38" t="s">
        <v>35</v>
      </c>
      <c r="R28" s="15"/>
    </row>
    <row r="29" spans="1:18" ht="25.5" customHeight="1">
      <c r="A29" s="43">
        <f aca="true" t="shared" si="12" ref="A29:A37">A28+1</f>
        <v>22</v>
      </c>
      <c r="B29" s="49" t="s">
        <v>29</v>
      </c>
      <c r="C29" s="4" t="s">
        <v>34</v>
      </c>
      <c r="D29" s="31">
        <v>356</v>
      </c>
      <c r="E29" s="52">
        <f t="shared" si="9"/>
        <v>103.12862108922364</v>
      </c>
      <c r="F29" s="52" t="s">
        <v>37</v>
      </c>
      <c r="G29" s="17" t="s">
        <v>29</v>
      </c>
      <c r="H29" s="31">
        <v>24</v>
      </c>
      <c r="I29" s="31">
        <v>1</v>
      </c>
      <c r="J29" s="29">
        <f t="shared" si="10"/>
        <v>24</v>
      </c>
      <c r="K29" s="31">
        <v>1</v>
      </c>
      <c r="L29" s="52"/>
      <c r="M29" s="31">
        <v>24036.5</v>
      </c>
      <c r="N29" s="31">
        <v>1881</v>
      </c>
      <c r="O29" s="52">
        <f t="shared" si="11"/>
        <v>6963.064889918887</v>
      </c>
      <c r="P29" s="54">
        <v>41285</v>
      </c>
      <c r="Q29" s="38" t="s">
        <v>36</v>
      </c>
      <c r="R29" s="15"/>
    </row>
    <row r="30" spans="1:18" ht="25.5" customHeight="1">
      <c r="A30" s="43">
        <f t="shared" si="12"/>
        <v>23</v>
      </c>
      <c r="B30" s="49">
        <v>22</v>
      </c>
      <c r="C30" s="4" t="s">
        <v>44</v>
      </c>
      <c r="D30" s="32">
        <v>334</v>
      </c>
      <c r="E30" s="52">
        <f t="shared" si="9"/>
        <v>96.75550405561994</v>
      </c>
      <c r="F30" s="52">
        <v>276</v>
      </c>
      <c r="G30" s="17">
        <f>(D30-F30)/F30</f>
        <v>0.21014492753623187</v>
      </c>
      <c r="H30" s="32">
        <v>34</v>
      </c>
      <c r="I30" s="31">
        <v>3</v>
      </c>
      <c r="J30" s="29">
        <f t="shared" si="10"/>
        <v>11.333333333333334</v>
      </c>
      <c r="K30" s="31">
        <v>1</v>
      </c>
      <c r="L30" s="52">
        <v>29</v>
      </c>
      <c r="M30" s="32">
        <v>1596835</v>
      </c>
      <c r="N30" s="32">
        <v>97521</v>
      </c>
      <c r="O30" s="52">
        <f t="shared" si="11"/>
        <v>462582.56083429896</v>
      </c>
      <c r="P30" s="54">
        <v>41264</v>
      </c>
      <c r="Q30" s="38" t="s">
        <v>45</v>
      </c>
      <c r="R30" s="15"/>
    </row>
    <row r="31" spans="1:18" ht="25.5" customHeight="1">
      <c r="A31" s="43">
        <f t="shared" si="12"/>
        <v>24</v>
      </c>
      <c r="B31" s="49">
        <v>21</v>
      </c>
      <c r="C31" s="4" t="s">
        <v>81</v>
      </c>
      <c r="D31" s="32">
        <v>319</v>
      </c>
      <c r="E31" s="52">
        <f t="shared" si="9"/>
        <v>92.41019698725377</v>
      </c>
      <c r="F31" s="52">
        <v>310</v>
      </c>
      <c r="G31" s="17">
        <f>(D31-F31)/F31</f>
        <v>0.02903225806451613</v>
      </c>
      <c r="H31" s="32">
        <v>55</v>
      </c>
      <c r="I31" s="31">
        <v>7</v>
      </c>
      <c r="J31" s="29">
        <f t="shared" si="10"/>
        <v>7.857142857142857</v>
      </c>
      <c r="K31" s="31">
        <v>2</v>
      </c>
      <c r="L31" s="52">
        <v>55</v>
      </c>
      <c r="M31" s="32">
        <v>1856409.08</v>
      </c>
      <c r="N31" s="32">
        <v>147525</v>
      </c>
      <c r="O31" s="52">
        <f t="shared" si="11"/>
        <v>537777.8331402086</v>
      </c>
      <c r="P31" s="55">
        <v>41075</v>
      </c>
      <c r="Q31" s="38" t="s">
        <v>14</v>
      </c>
      <c r="R31" s="15"/>
    </row>
    <row r="32" spans="1:18" ht="25.5" customHeight="1">
      <c r="A32" s="43">
        <f t="shared" si="12"/>
        <v>25</v>
      </c>
      <c r="B32" s="49" t="s">
        <v>28</v>
      </c>
      <c r="C32" s="4" t="s">
        <v>67</v>
      </c>
      <c r="D32" s="32">
        <v>314</v>
      </c>
      <c r="E32" s="52">
        <f t="shared" si="9"/>
        <v>90.96176129779838</v>
      </c>
      <c r="F32" s="52" t="s">
        <v>37</v>
      </c>
      <c r="G32" s="17" t="s">
        <v>29</v>
      </c>
      <c r="H32" s="32">
        <v>48</v>
      </c>
      <c r="I32" s="31">
        <v>7</v>
      </c>
      <c r="J32" s="29">
        <f t="shared" si="10"/>
        <v>6.857142857142857</v>
      </c>
      <c r="K32" s="31">
        <v>2</v>
      </c>
      <c r="L32" s="52">
        <v>26</v>
      </c>
      <c r="M32" s="32">
        <v>627212.49</v>
      </c>
      <c r="N32" s="32">
        <v>50215</v>
      </c>
      <c r="O32" s="52">
        <f t="shared" si="11"/>
        <v>181695.39107763616</v>
      </c>
      <c r="P32" s="55">
        <v>41285</v>
      </c>
      <c r="Q32" s="38" t="s">
        <v>13</v>
      </c>
      <c r="R32" s="15"/>
    </row>
    <row r="33" spans="1:18" ht="25.5" customHeight="1">
      <c r="A33" s="43">
        <f t="shared" si="12"/>
        <v>26</v>
      </c>
      <c r="B33" s="49">
        <v>20</v>
      </c>
      <c r="C33" s="4" t="s">
        <v>52</v>
      </c>
      <c r="D33" s="32">
        <v>308</v>
      </c>
      <c r="E33" s="52">
        <f t="shared" si="9"/>
        <v>89.22363847045192</v>
      </c>
      <c r="F33" s="52">
        <v>464</v>
      </c>
      <c r="G33" s="17">
        <f>(D33-F33)/F33</f>
        <v>-0.33620689655172414</v>
      </c>
      <c r="H33" s="32">
        <v>50</v>
      </c>
      <c r="I33" s="31">
        <v>6</v>
      </c>
      <c r="J33" s="29">
        <f t="shared" si="10"/>
        <v>8.333333333333334</v>
      </c>
      <c r="K33" s="31">
        <v>1</v>
      </c>
      <c r="L33" s="52">
        <v>68</v>
      </c>
      <c r="M33" s="32">
        <v>833227.3</v>
      </c>
      <c r="N33" s="32">
        <v>67400</v>
      </c>
      <c r="O33" s="52">
        <f t="shared" si="11"/>
        <v>241375.23174971034</v>
      </c>
      <c r="P33" s="55">
        <v>41046</v>
      </c>
      <c r="Q33" s="38" t="s">
        <v>14</v>
      </c>
      <c r="R33" s="15"/>
    </row>
    <row r="34" spans="1:18" ht="25.5" customHeight="1">
      <c r="A34" s="43">
        <f t="shared" si="12"/>
        <v>27</v>
      </c>
      <c r="B34" s="49">
        <v>27</v>
      </c>
      <c r="C34" s="4" t="s">
        <v>15</v>
      </c>
      <c r="D34" s="32">
        <v>290</v>
      </c>
      <c r="E34" s="52">
        <f t="shared" si="9"/>
        <v>84.00926998841251</v>
      </c>
      <c r="F34" s="52">
        <v>11</v>
      </c>
      <c r="G34" s="17">
        <f>(D34-F34)/F34</f>
        <v>25.363636363636363</v>
      </c>
      <c r="H34" s="32">
        <v>43</v>
      </c>
      <c r="I34" s="31">
        <v>6</v>
      </c>
      <c r="J34" s="29">
        <f t="shared" si="10"/>
        <v>7.166666666666667</v>
      </c>
      <c r="K34" s="31">
        <v>2</v>
      </c>
      <c r="L34" s="52">
        <v>32</v>
      </c>
      <c r="M34" s="31">
        <v>681351.04</v>
      </c>
      <c r="N34" s="31">
        <v>54679</v>
      </c>
      <c r="O34" s="52">
        <f t="shared" si="11"/>
        <v>197378.63267670918</v>
      </c>
      <c r="P34" s="55">
        <v>41243</v>
      </c>
      <c r="Q34" s="38" t="s">
        <v>14</v>
      </c>
      <c r="R34" s="15"/>
    </row>
    <row r="35" spans="1:18" ht="25.5" customHeight="1">
      <c r="A35" s="43">
        <f t="shared" si="12"/>
        <v>28</v>
      </c>
      <c r="B35" s="49" t="s">
        <v>29</v>
      </c>
      <c r="C35" s="4" t="s">
        <v>62</v>
      </c>
      <c r="D35" s="32">
        <v>193</v>
      </c>
      <c r="E35" s="52">
        <f t="shared" si="9"/>
        <v>55.90961761297798</v>
      </c>
      <c r="F35" s="52" t="s">
        <v>37</v>
      </c>
      <c r="G35" s="17" t="s">
        <v>29</v>
      </c>
      <c r="H35" s="32">
        <v>31</v>
      </c>
      <c r="I35" s="31">
        <v>6</v>
      </c>
      <c r="J35" s="29">
        <f t="shared" si="10"/>
        <v>5.166666666666667</v>
      </c>
      <c r="K35" s="31">
        <v>1</v>
      </c>
      <c r="L35" s="52">
        <v>101</v>
      </c>
      <c r="M35" s="31">
        <v>1336108.81</v>
      </c>
      <c r="N35" s="31">
        <v>111387</v>
      </c>
      <c r="O35" s="52">
        <f t="shared" si="11"/>
        <v>387053.53707995365</v>
      </c>
      <c r="P35" s="55">
        <v>40760</v>
      </c>
      <c r="Q35" s="38" t="s">
        <v>73</v>
      </c>
      <c r="R35" s="15"/>
    </row>
    <row r="36" spans="1:18" ht="25.5" customHeight="1">
      <c r="A36" s="43">
        <f t="shared" si="12"/>
        <v>29</v>
      </c>
      <c r="B36" s="49" t="s">
        <v>28</v>
      </c>
      <c r="C36" s="61" t="s">
        <v>63</v>
      </c>
      <c r="D36" s="32">
        <v>111</v>
      </c>
      <c r="E36" s="52">
        <f t="shared" si="9"/>
        <v>32.15527230590962</v>
      </c>
      <c r="F36" s="52" t="s">
        <v>37</v>
      </c>
      <c r="G36" s="17" t="s">
        <v>29</v>
      </c>
      <c r="H36" s="32">
        <v>19</v>
      </c>
      <c r="I36" s="31">
        <v>7</v>
      </c>
      <c r="J36" s="29">
        <f t="shared" si="10"/>
        <v>2.7142857142857144</v>
      </c>
      <c r="K36" s="31">
        <v>1</v>
      </c>
      <c r="L36" s="52">
        <v>175</v>
      </c>
      <c r="M36" s="31">
        <v>1328513.8</v>
      </c>
      <c r="N36" s="31">
        <v>97172</v>
      </c>
      <c r="O36" s="52">
        <f t="shared" si="11"/>
        <v>384853.36037079955</v>
      </c>
      <c r="P36" s="62">
        <v>40242</v>
      </c>
      <c r="Q36" s="63" t="s">
        <v>73</v>
      </c>
      <c r="R36" s="15"/>
    </row>
    <row r="37" spans="1:18" ht="25.5" customHeight="1">
      <c r="A37" s="43">
        <f t="shared" si="12"/>
        <v>30</v>
      </c>
      <c r="B37" s="49">
        <v>19</v>
      </c>
      <c r="C37" s="4" t="s">
        <v>49</v>
      </c>
      <c r="D37" s="32">
        <v>33</v>
      </c>
      <c r="E37" s="52">
        <f t="shared" si="9"/>
        <v>9.559675550405561</v>
      </c>
      <c r="F37" s="52">
        <v>505</v>
      </c>
      <c r="G37" s="17">
        <f>(D37-F37)/F37</f>
        <v>-0.9346534653465347</v>
      </c>
      <c r="H37" s="32">
        <v>7</v>
      </c>
      <c r="I37" s="31">
        <v>1</v>
      </c>
      <c r="J37" s="29">
        <f t="shared" si="10"/>
        <v>7</v>
      </c>
      <c r="K37" s="31">
        <v>1</v>
      </c>
      <c r="L37" s="52">
        <v>96</v>
      </c>
      <c r="M37" s="32">
        <v>312881</v>
      </c>
      <c r="N37" s="32">
        <v>32736</v>
      </c>
      <c r="O37" s="52">
        <f t="shared" si="11"/>
        <v>90637.60139049827</v>
      </c>
      <c r="P37" s="55">
        <v>40797</v>
      </c>
      <c r="Q37" s="57" t="s">
        <v>73</v>
      </c>
      <c r="R37" s="15"/>
    </row>
    <row r="38" spans="1:17" ht="27" customHeight="1">
      <c r="A38" s="43"/>
      <c r="B38" s="49"/>
      <c r="C38" s="12" t="s">
        <v>9</v>
      </c>
      <c r="D38" s="13">
        <f>SUM(D28:D37)+D26</f>
        <v>587733.65</v>
      </c>
      <c r="E38" s="56">
        <f>SUM(E28:E37)+E26</f>
        <v>170258.87891077637</v>
      </c>
      <c r="F38" s="13">
        <v>820104.2999999998</v>
      </c>
      <c r="G38" s="14">
        <f>(D38-F38)/F38</f>
        <v>-0.2833428016412057</v>
      </c>
      <c r="H38" s="56">
        <f>SUM(H28:H37)+H26</f>
        <v>40328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 t="s">
        <v>28</v>
      </c>
      <c r="C40" s="4" t="s">
        <v>64</v>
      </c>
      <c r="D40" s="32">
        <v>30</v>
      </c>
      <c r="E40" s="52">
        <f>D40/3.452</f>
        <v>8.690614136732329</v>
      </c>
      <c r="F40" s="52" t="s">
        <v>37</v>
      </c>
      <c r="G40" s="17" t="s">
        <v>29</v>
      </c>
      <c r="H40" s="32">
        <v>5</v>
      </c>
      <c r="I40" s="31">
        <v>1</v>
      </c>
      <c r="J40" s="29">
        <f>H40/I40</f>
        <v>5</v>
      </c>
      <c r="K40" s="31">
        <v>1</v>
      </c>
      <c r="L40" s="52">
        <v>162</v>
      </c>
      <c r="M40" s="32">
        <v>1656953</v>
      </c>
      <c r="N40" s="32">
        <v>127110</v>
      </c>
      <c r="O40" s="52">
        <f>M40/3.452</f>
        <v>479997.97219003475</v>
      </c>
      <c r="P40" s="64">
        <v>40330</v>
      </c>
      <c r="Q40" s="65" t="s">
        <v>65</v>
      </c>
      <c r="R40" s="15"/>
    </row>
    <row r="41" spans="1:18" ht="25.5" customHeight="1">
      <c r="A41" s="43">
        <f>A40+1</f>
        <v>32</v>
      </c>
      <c r="B41" s="49" t="s">
        <v>29</v>
      </c>
      <c r="C41" s="4" t="s">
        <v>66</v>
      </c>
      <c r="D41" s="32">
        <v>30</v>
      </c>
      <c r="E41" s="52">
        <f>D41/3.452</f>
        <v>8.690614136732329</v>
      </c>
      <c r="F41" s="52" t="s">
        <v>37</v>
      </c>
      <c r="G41" s="17" t="s">
        <v>29</v>
      </c>
      <c r="H41" s="32">
        <v>4</v>
      </c>
      <c r="I41" s="31">
        <v>1</v>
      </c>
      <c r="J41" s="29">
        <f>H41/I41</f>
        <v>4</v>
      </c>
      <c r="K41" s="31">
        <v>1</v>
      </c>
      <c r="L41" s="52">
        <v>22</v>
      </c>
      <c r="M41" s="32">
        <v>290986.75</v>
      </c>
      <c r="N41" s="32">
        <v>21253</v>
      </c>
      <c r="O41" s="52">
        <f>M41/3.452</f>
        <v>84295.11877172654</v>
      </c>
      <c r="P41" s="54">
        <v>41313</v>
      </c>
      <c r="Q41" s="38" t="s">
        <v>60</v>
      </c>
      <c r="R41" s="15"/>
    </row>
    <row r="42" spans="1:18" ht="25.5" customHeight="1">
      <c r="A42" s="43">
        <f>A41+1</f>
        <v>33</v>
      </c>
      <c r="B42" s="49">
        <v>18</v>
      </c>
      <c r="C42" s="58" t="s">
        <v>50</v>
      </c>
      <c r="D42" s="32">
        <v>27</v>
      </c>
      <c r="E42" s="52">
        <f>D42/3.452</f>
        <v>7.821552723059097</v>
      </c>
      <c r="F42" s="52">
        <v>878</v>
      </c>
      <c r="G42" s="17">
        <f>(D42-F42)/F42</f>
        <v>-0.969248291571754</v>
      </c>
      <c r="H42" s="32">
        <v>5</v>
      </c>
      <c r="I42" s="31">
        <v>1</v>
      </c>
      <c r="J42" s="29">
        <f>H42/I42</f>
        <v>5</v>
      </c>
      <c r="K42" s="31">
        <v>1</v>
      </c>
      <c r="L42" s="52">
        <v>81</v>
      </c>
      <c r="M42" s="32">
        <v>2184363.5</v>
      </c>
      <c r="N42" s="32">
        <v>158090</v>
      </c>
      <c r="O42" s="52">
        <f>M42/3.452</f>
        <v>632782.0104287369</v>
      </c>
      <c r="P42" s="54">
        <v>40900</v>
      </c>
      <c r="Q42" s="59" t="s">
        <v>51</v>
      </c>
      <c r="R42" s="15"/>
    </row>
    <row r="43" spans="1:17" ht="27" customHeight="1">
      <c r="A43" s="43"/>
      <c r="B43" s="49"/>
      <c r="C43" s="12" t="s">
        <v>9</v>
      </c>
      <c r="D43" s="56">
        <f>SUM(D40:D42)+D38</f>
        <v>587820.65</v>
      </c>
      <c r="E43" s="56">
        <f>SUM(E40:E42)+E38</f>
        <v>170284.0816917729</v>
      </c>
      <c r="F43" s="56">
        <v>820104.2999999998</v>
      </c>
      <c r="G43" s="14">
        <f>(D43-F43)/F43</f>
        <v>-0.283236717573606</v>
      </c>
      <c r="H43" s="56">
        <f>SUM(H40:H42)+H38</f>
        <v>40342</v>
      </c>
      <c r="I43" s="56"/>
      <c r="J43" s="33"/>
      <c r="K43" s="35"/>
      <c r="L43" s="33"/>
      <c r="M43" s="36"/>
      <c r="N43" s="36"/>
      <c r="O43" s="36"/>
      <c r="P43" s="37"/>
      <c r="Q43" s="46"/>
    </row>
    <row r="44" spans="1:17" ht="12" customHeight="1">
      <c r="A44" s="47"/>
      <c r="B44" s="51"/>
      <c r="C44" s="9"/>
      <c r="D44" s="10"/>
      <c r="E44" s="10"/>
      <c r="F44" s="10"/>
      <c r="G44" s="22"/>
      <c r="H44" s="21"/>
      <c r="I44" s="23"/>
      <c r="J44" s="23"/>
      <c r="K44" s="34"/>
      <c r="L44" s="23"/>
      <c r="M44" s="24"/>
      <c r="N44" s="24"/>
      <c r="O44" s="24"/>
      <c r="P44" s="11"/>
      <c r="Q44" s="48"/>
    </row>
    <row r="45" ht="28.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2013-07-15T13:01:21Z</dcterms:modified>
  <cp:category/>
  <cp:version/>
  <cp:contentType/>
  <cp:contentStatus/>
</cp:coreProperties>
</file>