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960" windowWidth="25500" windowHeight="7060" tabRatio="601" activeTab="0"/>
  </bookViews>
  <sheets>
    <sheet name="Lapkričio 1 - 7 d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<sst xmlns="http://schemas.openxmlformats.org/spreadsheetml/2006/main" count="112" uniqueCount="83">
  <si>
    <t>Kaunas International Film Festival</t>
  </si>
  <si>
    <t>Madagaskaras 3
(Madagascar 3: Europe's Most Wanted)</t>
  </si>
  <si>
    <t>Ozas: didingas ir galingas
(Oz. The Great and Powerful)</t>
  </si>
  <si>
    <t>Forum Cinemas /
WDSMPI</t>
  </si>
  <si>
    <t>-</t>
  </si>
  <si>
    <t>Eliziejus
(Elysium)</t>
  </si>
  <si>
    <t>Džesmina
(Blue Jasmine)</t>
  </si>
  <si>
    <t>N</t>
  </si>
  <si>
    <t>N</t>
  </si>
  <si>
    <t>Pistonai: Filmas</t>
  </si>
  <si>
    <t>Garso architektūra</t>
  </si>
  <si>
    <t>=</t>
  </si>
  <si>
    <t>=</t>
  </si>
  <si>
    <t>=</t>
  </si>
  <si>
    <t>Šokių aikštelės dievai
(Battle of the Year: The Dream Team)</t>
  </si>
  <si>
    <t>Išlikimo eksperimentas
(The Philosophers)</t>
  </si>
  <si>
    <t>Turbo</t>
  </si>
  <si>
    <t>Karališka drąsa
(Brave)</t>
  </si>
  <si>
    <t>Forum Cinemas /
Paramount</t>
  </si>
  <si>
    <t>Donžuanas
(Don Jon)</t>
  </si>
  <si>
    <t>Incognito Film</t>
  </si>
  <si>
    <t>Didis grožis
(La Grande belezza / The Great Beauty)</t>
  </si>
  <si>
    <t>Prior Entertainment</t>
  </si>
  <si>
    <t>Kaliniai
Prisoners)</t>
  </si>
  <si>
    <t>Lapkričio 1 - 7 d. Lietuvos kino teatruose rodytų filmų top-40</t>
  </si>
  <si>
    <t>Spalio
25 - 31 d. 
pajamos
(Lt)</t>
  </si>
  <si>
    <t>Lapkričio
1 - 7 d. 
pajamos
(Lt)</t>
  </si>
  <si>
    <t>Lapkričio
1 - 7 d.  
žiūrovų
sk.</t>
  </si>
  <si>
    <t>Lapkričio
1 - 7 d.  
pajamos
(Eur)</t>
  </si>
  <si>
    <t>Magiškas Paryžius 3
(Magic Paris 3)</t>
  </si>
  <si>
    <t>A-One Films</t>
  </si>
  <si>
    <t>N</t>
  </si>
  <si>
    <t>Adelės gyvenimas. I ir II skyrius
(La vie D'Adele - chapitres 1 et 2 / Blue is the Warmest Colour)</t>
  </si>
  <si>
    <t>Debesuota, numatoma mėsos kukulių kruša 2
(Cloudy 2: Revenge of the Leftovers)</t>
  </si>
  <si>
    <t>Ekskursantė
(The Excursionist)</t>
  </si>
  <si>
    <t>Cinemark</t>
  </si>
  <si>
    <t xml:space="preserve">Platintojas </t>
  </si>
  <si>
    <t xml:space="preserve">Seansų 
sk. 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</si>
  <si>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</si>
  <si>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</si>
  <si>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</si>
  <si>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</si>
  <si>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</si>
  <si>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</si>
  <si>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</si>
  <si>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VISO:</t>
  </si>
  <si>
    <t>Garsų pasaulio įrašai</t>
  </si>
  <si>
    <t>Forum Cinemas /
Universal</t>
  </si>
  <si>
    <t>Forum Cinemas /
WDSMPI</t>
  </si>
  <si>
    <t>Monstrų universitetas
(Monsters University)</t>
  </si>
  <si>
    <t>-</t>
  </si>
  <si>
    <t>Bėgančios kortos
(Runner Runner)</t>
  </si>
  <si>
    <t>N</t>
  </si>
  <si>
    <t>Princesė Diana
(Diana)</t>
  </si>
  <si>
    <t>ACME Film</t>
  </si>
  <si>
    <t>Pabėgimo planas
(Escape Plan)</t>
  </si>
  <si>
    <t>Vardas tamsoje
(A Name in the Dark)</t>
  </si>
  <si>
    <t>Meedfilms</t>
  </si>
  <si>
    <t>Theatrical Film Distribution /
20th Century Fox</t>
  </si>
  <si>
    <t>ACME Film</t>
  </si>
  <si>
    <t>Šeima
(The Family)</t>
  </si>
  <si>
    <t>Forum Cinemas /
WDSMPI</t>
  </si>
  <si>
    <t>Blogas senelis
(Bad Grandpa)</t>
  </si>
  <si>
    <t>Forum Cinemas /
Paramount</t>
  </si>
  <si>
    <t>Karti, karti
(Gorko)</t>
  </si>
  <si>
    <t>Best Film</t>
  </si>
  <si>
    <t>Mačetė žudo
(Machete Kills)</t>
  </si>
  <si>
    <t>Tūnąs tamsoje: antra dalis
(Insidious: Chapter 2)</t>
  </si>
  <si>
    <t>Gravitacija
(Gravity)</t>
  </si>
  <si>
    <t>VŠĮ Naratyvas</t>
  </si>
  <si>
    <t>ACME Film</t>
  </si>
  <si>
    <t>Laiškai Sofijai
(Letters to Sofia)</t>
  </si>
  <si>
    <t>Sparnai
(Planes)</t>
  </si>
  <si>
    <t>Laiko tiltas
(About Time)</t>
  </si>
  <si>
    <t>ACME Film /
Sony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</si>
  <si>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</si>
  <si>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</si>
  <si>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</si>
  <si>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</si>
  <si>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</si>
  <si>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</si>
  <si>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Streikas
(We Will Riot)</t>
  </si>
  <si>
    <t>-</t>
  </si>
</sst>
</file>

<file path=xl/styles.xml><?xml version="1.0" encoding="utf-8"?>
<styleSheet xmlns="http://schemas.openxmlformats.org/spreadsheetml/2006/main">
  <numFmts count="52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.00\ &quot;Lt&quot;"/>
    <numFmt numFmtId="207" formatCode="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11.08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%20ONE%20ataskaita%2011.04%20-%2011.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dele?s%20gyvenimas%20ataskaita%2011.04%20-%2011.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Donzuanas.ataskaita13011.04-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TREIKAS%20ataskaita%2011.04%20-%2011.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3.10.25-3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Karti,%20karti_11.01%20-%2007_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Pistonai.%20Filmas_11.01%20-%2007_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kričio 8 - 10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cketExpert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cketExpert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Skalvija"/>
      <sheetName val="Tota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cketExpert™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palio 25 - 31 d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55.28125" style="3" bestFit="1" customWidth="1"/>
    <col min="4" max="4" width="11.28125" style="3" bestFit="1" customWidth="1"/>
    <col min="5" max="5" width="10.7109375" style="3" bestFit="1" customWidth="1"/>
    <col min="6" max="6" width="11.28125" style="3" bestFit="1" customWidth="1"/>
    <col min="7" max="7" width="10.851562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24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41</v>
      </c>
      <c r="D3" s="41" t="s">
        <v>26</v>
      </c>
      <c r="E3" s="41" t="s">
        <v>28</v>
      </c>
      <c r="F3" s="41" t="s">
        <v>25</v>
      </c>
      <c r="G3" s="41" t="s">
        <v>42</v>
      </c>
      <c r="H3" s="41" t="s">
        <v>27</v>
      </c>
      <c r="I3" s="41" t="s">
        <v>37</v>
      </c>
      <c r="J3" s="41" t="s">
        <v>80</v>
      </c>
      <c r="K3" s="41" t="s">
        <v>38</v>
      </c>
      <c r="L3" s="41" t="s">
        <v>43</v>
      </c>
      <c r="M3" s="41" t="s">
        <v>75</v>
      </c>
      <c r="N3" s="41" t="s">
        <v>76</v>
      </c>
      <c r="O3" s="41" t="s">
        <v>40</v>
      </c>
      <c r="P3" s="41" t="s">
        <v>77</v>
      </c>
      <c r="Q3" s="42" t="s">
        <v>36</v>
      </c>
    </row>
    <row r="4" spans="1:19" ht="25.5" customHeight="1">
      <c r="A4" s="43">
        <v>1</v>
      </c>
      <c r="B4" s="49" t="s">
        <v>8</v>
      </c>
      <c r="C4" s="4" t="s">
        <v>9</v>
      </c>
      <c r="D4" s="32">
        <v>259268</v>
      </c>
      <c r="E4" s="52">
        <f>D4/3.452</f>
        <v>75106.60486674392</v>
      </c>
      <c r="F4" s="52" t="s">
        <v>50</v>
      </c>
      <c r="G4" s="17" t="s">
        <v>4</v>
      </c>
      <c r="H4" s="32">
        <v>16321</v>
      </c>
      <c r="I4" s="31">
        <v>114</v>
      </c>
      <c r="J4" s="29">
        <f>H4/I4</f>
        <v>143.16666666666666</v>
      </c>
      <c r="K4" s="31">
        <v>6</v>
      </c>
      <c r="L4" s="52">
        <v>1</v>
      </c>
      <c r="M4" s="32">
        <v>259268</v>
      </c>
      <c r="N4" s="32">
        <v>16321</v>
      </c>
      <c r="O4" s="52">
        <f>M4/3.452</f>
        <v>75106.60486674392</v>
      </c>
      <c r="P4" s="56">
        <v>41579</v>
      </c>
      <c r="Q4" s="38" t="s">
        <v>10</v>
      </c>
      <c r="R4" s="15"/>
      <c r="S4" s="3" t="s">
        <v>12</v>
      </c>
    </row>
    <row r="5" spans="1:18" ht="25.5" customHeight="1">
      <c r="A5" s="43">
        <f>A4+1</f>
        <v>2</v>
      </c>
      <c r="B5" s="49">
        <v>1</v>
      </c>
      <c r="C5" s="4" t="s">
        <v>33</v>
      </c>
      <c r="D5" s="32">
        <v>151818</v>
      </c>
      <c r="E5" s="52">
        <f>D5/3.452</f>
        <v>43979.72190034763</v>
      </c>
      <c r="F5" s="52">
        <v>310396.6</v>
      </c>
      <c r="G5" s="17">
        <f>(D5-F5)/F5</f>
        <v>-0.5108902610402304</v>
      </c>
      <c r="H5" s="32">
        <v>11001</v>
      </c>
      <c r="I5" s="31">
        <v>299</v>
      </c>
      <c r="J5" s="29">
        <f>H5/I5</f>
        <v>36.792642140468224</v>
      </c>
      <c r="K5" s="31">
        <v>17</v>
      </c>
      <c r="L5" s="52">
        <v>2</v>
      </c>
      <c r="M5" s="32">
        <v>469808.6</v>
      </c>
      <c r="N5" s="32">
        <v>35391</v>
      </c>
      <c r="O5" s="52">
        <f>M5/3.452</f>
        <v>136097.50869061414</v>
      </c>
      <c r="P5" s="56">
        <v>41572</v>
      </c>
      <c r="Q5" s="38" t="s">
        <v>74</v>
      </c>
      <c r="R5" s="15"/>
    </row>
    <row r="6" spans="1:18" ht="25.5" customHeight="1">
      <c r="A6" s="43">
        <f aca="true" t="shared" si="0" ref="A6:A13">A5+1</f>
        <v>3</v>
      </c>
      <c r="B6" s="49">
        <v>2</v>
      </c>
      <c r="C6" s="4" t="s">
        <v>62</v>
      </c>
      <c r="D6" s="32">
        <v>137165</v>
      </c>
      <c r="E6" s="52">
        <f>D6/3.452</f>
        <v>39734.93626882967</v>
      </c>
      <c r="F6" s="52">
        <v>292532.1</v>
      </c>
      <c r="G6" s="17">
        <f>(D6-F6)/F6</f>
        <v>-0.5311112865904288</v>
      </c>
      <c r="H6" s="52">
        <v>9305</v>
      </c>
      <c r="I6" s="31">
        <v>216</v>
      </c>
      <c r="J6" s="29">
        <f>H6/I6</f>
        <v>43.0787037037037</v>
      </c>
      <c r="K6" s="31">
        <v>11</v>
      </c>
      <c r="L6" s="52">
        <v>2</v>
      </c>
      <c r="M6" s="32">
        <v>429697.1</v>
      </c>
      <c r="N6" s="52">
        <v>29811</v>
      </c>
      <c r="O6" s="52">
        <f>M6/3.452</f>
        <v>124477.72305909617</v>
      </c>
      <c r="P6" s="56">
        <v>41572</v>
      </c>
      <c r="Q6" s="38" t="s">
        <v>63</v>
      </c>
      <c r="R6" s="15"/>
    </row>
    <row r="7" spans="1:19" ht="25.5" customHeight="1">
      <c r="A7" s="43">
        <f t="shared" si="0"/>
        <v>4</v>
      </c>
      <c r="B7" s="49">
        <v>4</v>
      </c>
      <c r="C7" s="4" t="s">
        <v>64</v>
      </c>
      <c r="D7" s="32">
        <v>114288</v>
      </c>
      <c r="E7" s="52">
        <f>D7/3.452</f>
        <v>33107.76361529548</v>
      </c>
      <c r="F7" s="52">
        <v>177356.5</v>
      </c>
      <c r="G7" s="17">
        <f>(D7-F7)/F7</f>
        <v>-0.355602980437706</v>
      </c>
      <c r="H7" s="32">
        <v>7260</v>
      </c>
      <c r="I7" s="31">
        <v>139</v>
      </c>
      <c r="J7" s="29">
        <f>H7/I7</f>
        <v>52.23021582733813</v>
      </c>
      <c r="K7" s="31">
        <v>6</v>
      </c>
      <c r="L7" s="52">
        <v>2</v>
      </c>
      <c r="M7" s="32">
        <v>291644.5</v>
      </c>
      <c r="N7" s="52">
        <v>18814</v>
      </c>
      <c r="O7" s="52">
        <f>M7/3.452</f>
        <v>84485.66048667439</v>
      </c>
      <c r="P7" s="56">
        <v>41572</v>
      </c>
      <c r="Q7" s="38" t="s">
        <v>65</v>
      </c>
      <c r="R7" s="15"/>
      <c r="S7" s="3" t="s">
        <v>11</v>
      </c>
    </row>
    <row r="8" spans="1:18" ht="25.5" customHeight="1">
      <c r="A8" s="43">
        <f t="shared" si="0"/>
        <v>5</v>
      </c>
      <c r="B8" s="49" t="s">
        <v>52</v>
      </c>
      <c r="C8" s="4" t="s">
        <v>67</v>
      </c>
      <c r="D8" s="32">
        <v>113937</v>
      </c>
      <c r="E8" s="52">
        <f>D8/3.452</f>
        <v>33006.08342989571</v>
      </c>
      <c r="F8" s="52" t="s">
        <v>50</v>
      </c>
      <c r="G8" s="17" t="s">
        <v>4</v>
      </c>
      <c r="H8" s="32">
        <v>7677</v>
      </c>
      <c r="I8" s="31">
        <v>194</v>
      </c>
      <c r="J8" s="29">
        <f>H8/I8</f>
        <v>39.57216494845361</v>
      </c>
      <c r="K8" s="31">
        <v>12</v>
      </c>
      <c r="L8" s="52">
        <v>1</v>
      </c>
      <c r="M8" s="31">
        <v>140020.51</v>
      </c>
      <c r="N8" s="31">
        <v>9495</v>
      </c>
      <c r="O8" s="52">
        <f>M8/3.452</f>
        <v>40562.14078794902</v>
      </c>
      <c r="P8" s="56">
        <v>41579</v>
      </c>
      <c r="Q8" s="38" t="s">
        <v>70</v>
      </c>
      <c r="R8" s="15"/>
    </row>
    <row r="9" spans="1:18" ht="25.5" customHeight="1">
      <c r="A9" s="43">
        <f t="shared" si="0"/>
        <v>6</v>
      </c>
      <c r="B9" s="49">
        <v>3</v>
      </c>
      <c r="C9" s="4" t="s">
        <v>16</v>
      </c>
      <c r="D9" s="32">
        <v>82135.3</v>
      </c>
      <c r="E9" s="52">
        <f>D9/3.452</f>
        <v>23793.53997682503</v>
      </c>
      <c r="F9" s="52">
        <v>199237</v>
      </c>
      <c r="G9" s="17">
        <f>(D9-F9)/F9</f>
        <v>-0.5877507691844386</v>
      </c>
      <c r="H9" s="52">
        <v>6028</v>
      </c>
      <c r="I9" s="31">
        <v>291</v>
      </c>
      <c r="J9" s="29">
        <f>H9/I9</f>
        <v>20.714776632302407</v>
      </c>
      <c r="K9" s="31">
        <v>19</v>
      </c>
      <c r="L9" s="52">
        <v>3</v>
      </c>
      <c r="M9" s="32">
        <v>708734.8</v>
      </c>
      <c r="N9" s="52">
        <v>53383</v>
      </c>
      <c r="O9" s="52">
        <f>M9/3.452</f>
        <v>205311.35573580535</v>
      </c>
      <c r="P9" s="56">
        <v>41565</v>
      </c>
      <c r="Q9" s="38" t="s">
        <v>58</v>
      </c>
      <c r="R9" s="15"/>
    </row>
    <row r="10" spans="1:18" ht="25.5" customHeight="1">
      <c r="A10" s="43">
        <f t="shared" si="0"/>
        <v>7</v>
      </c>
      <c r="B10" s="49">
        <v>5</v>
      </c>
      <c r="C10" s="4" t="s">
        <v>68</v>
      </c>
      <c r="D10" s="32">
        <v>54416.5</v>
      </c>
      <c r="E10" s="52">
        <f>D10/3.452</f>
        <v>15763.760139049826</v>
      </c>
      <c r="F10" s="52">
        <v>103739.8</v>
      </c>
      <c r="G10" s="17">
        <f>(D10-F10)/F10</f>
        <v>-0.4754520444419596</v>
      </c>
      <c r="H10" s="32">
        <v>3014</v>
      </c>
      <c r="I10" s="31">
        <v>88</v>
      </c>
      <c r="J10" s="29">
        <f>H10/I10</f>
        <v>34.25</v>
      </c>
      <c r="K10" s="31">
        <v>8</v>
      </c>
      <c r="L10" s="52">
        <v>5</v>
      </c>
      <c r="M10" s="31">
        <v>732101.4</v>
      </c>
      <c r="N10" s="31">
        <v>44232</v>
      </c>
      <c r="O10" s="52">
        <f>M10/3.452</f>
        <v>212080.359212051</v>
      </c>
      <c r="P10" s="56">
        <v>41551</v>
      </c>
      <c r="Q10" s="38" t="s">
        <v>39</v>
      </c>
      <c r="R10" s="15"/>
    </row>
    <row r="11" spans="1:18" ht="25.5" customHeight="1">
      <c r="A11" s="43">
        <f t="shared" si="0"/>
        <v>8</v>
      </c>
      <c r="B11" s="49">
        <v>6</v>
      </c>
      <c r="C11" s="4" t="s">
        <v>34</v>
      </c>
      <c r="D11" s="32">
        <v>52358</v>
      </c>
      <c r="E11" s="52">
        <f>D11/3.452</f>
        <v>15167.439165701044</v>
      </c>
      <c r="F11" s="52">
        <v>71905</v>
      </c>
      <c r="G11" s="17">
        <f>(D11-F11)/F11</f>
        <v>-0.2718447952159099</v>
      </c>
      <c r="H11" s="32">
        <v>3800</v>
      </c>
      <c r="I11" s="31">
        <v>128</v>
      </c>
      <c r="J11" s="29">
        <f>H11/I11</f>
        <v>29.6875</v>
      </c>
      <c r="K11" s="31">
        <v>10</v>
      </c>
      <c r="L11" s="52">
        <v>6</v>
      </c>
      <c r="M11" s="32">
        <v>442797</v>
      </c>
      <c r="N11" s="32">
        <v>35832</v>
      </c>
      <c r="O11" s="52">
        <f>M11/3.452</f>
        <v>128272.5955967555</v>
      </c>
      <c r="P11" s="56">
        <v>41544</v>
      </c>
      <c r="Q11" s="38" t="s">
        <v>35</v>
      </c>
      <c r="R11" s="15"/>
    </row>
    <row r="12" spans="1:18" ht="25.5" customHeight="1">
      <c r="A12" s="43">
        <f t="shared" si="0"/>
        <v>9</v>
      </c>
      <c r="B12" s="49" t="s">
        <v>7</v>
      </c>
      <c r="C12" s="4" t="s">
        <v>66</v>
      </c>
      <c r="D12" s="32">
        <v>22940.5</v>
      </c>
      <c r="E12" s="52">
        <f>D12/3.452</f>
        <v>6645.567786790267</v>
      </c>
      <c r="F12" s="52" t="s">
        <v>50</v>
      </c>
      <c r="G12" s="17" t="s">
        <v>4</v>
      </c>
      <c r="H12" s="32">
        <v>1528</v>
      </c>
      <c r="I12" s="31">
        <v>134</v>
      </c>
      <c r="J12" s="29">
        <f>H12/I12</f>
        <v>11.402985074626866</v>
      </c>
      <c r="K12" s="31">
        <v>11</v>
      </c>
      <c r="L12" s="52">
        <v>1</v>
      </c>
      <c r="M12" s="31">
        <v>39277.5</v>
      </c>
      <c r="N12" s="31">
        <v>2641</v>
      </c>
      <c r="O12" s="52">
        <f>M12/3.452</f>
        <v>11378.186558516802</v>
      </c>
      <c r="P12" s="56">
        <v>41579</v>
      </c>
      <c r="Q12" s="38" t="s">
        <v>70</v>
      </c>
      <c r="R12" s="15"/>
    </row>
    <row r="13" spans="1:18" ht="25.5" customHeight="1">
      <c r="A13" s="43">
        <f t="shared" si="0"/>
        <v>10</v>
      </c>
      <c r="B13" s="49">
        <v>11</v>
      </c>
      <c r="C13" s="4" t="s">
        <v>21</v>
      </c>
      <c r="D13" s="32">
        <v>15101.5</v>
      </c>
      <c r="E13" s="52">
        <f>D13/3.452</f>
        <v>4374.710312862109</v>
      </c>
      <c r="F13" s="52">
        <v>18340.5</v>
      </c>
      <c r="G13" s="17">
        <f>(D13-F13)/F13</f>
        <v>-0.17660369128431613</v>
      </c>
      <c r="H13" s="32">
        <v>930</v>
      </c>
      <c r="I13" s="31">
        <v>21</v>
      </c>
      <c r="J13" s="29">
        <f>H13/I13</f>
        <v>44.285714285714285</v>
      </c>
      <c r="K13" s="31">
        <v>3</v>
      </c>
      <c r="L13" s="52">
        <v>5</v>
      </c>
      <c r="M13" s="32">
        <v>105774.5</v>
      </c>
      <c r="N13" s="32">
        <v>11375</v>
      </c>
      <c r="O13" s="52">
        <f>M13/3.452</f>
        <v>30641.512166859793</v>
      </c>
      <c r="P13" s="56">
        <v>41551</v>
      </c>
      <c r="Q13" s="38" t="s">
        <v>22</v>
      </c>
      <c r="R13" s="15"/>
    </row>
    <row r="14" spans="1:17" ht="27" customHeight="1">
      <c r="A14" s="43"/>
      <c r="B14" s="49"/>
      <c r="C14" s="12" t="s">
        <v>44</v>
      </c>
      <c r="D14" s="13">
        <f>SUM(D4:D13)</f>
        <v>1003427.8</v>
      </c>
      <c r="E14" s="54">
        <f>SUM(E4:E13)</f>
        <v>290680.1274623407</v>
      </c>
      <c r="F14" s="13">
        <v>1258070.01</v>
      </c>
      <c r="G14" s="14">
        <f>(D14-F14)/F14</f>
        <v>-0.20240702661690502</v>
      </c>
      <c r="H14" s="54">
        <f>SUM(H4:H13)</f>
        <v>66864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8</v>
      </c>
      <c r="C16" s="4" t="s">
        <v>72</v>
      </c>
      <c r="D16" s="32">
        <v>14119</v>
      </c>
      <c r="E16" s="52">
        <f>D16/3.452</f>
        <v>4090.092699884125</v>
      </c>
      <c r="F16" s="52">
        <v>28513</v>
      </c>
      <c r="G16" s="17">
        <f>(D16-F16)/F16</f>
        <v>-0.5048223617297373</v>
      </c>
      <c r="H16" s="52">
        <v>1139</v>
      </c>
      <c r="I16" s="31">
        <v>75</v>
      </c>
      <c r="J16" s="29">
        <f>H16/I16</f>
        <v>15.186666666666667</v>
      </c>
      <c r="K16" s="31">
        <v>8</v>
      </c>
      <c r="L16" s="52">
        <v>7</v>
      </c>
      <c r="M16" s="32">
        <v>679371.8</v>
      </c>
      <c r="N16" s="52">
        <v>52887</v>
      </c>
      <c r="O16" s="52">
        <f>M16/3.452</f>
        <v>196805.27230590963</v>
      </c>
      <c r="P16" s="56">
        <v>41537</v>
      </c>
      <c r="Q16" s="38" t="s">
        <v>48</v>
      </c>
      <c r="R16" s="15"/>
    </row>
    <row r="17" spans="1:18" ht="25.5" customHeight="1">
      <c r="A17" s="43">
        <f>A16+1</f>
        <v>12</v>
      </c>
      <c r="B17" s="49">
        <v>14</v>
      </c>
      <c r="C17" s="4" t="s">
        <v>19</v>
      </c>
      <c r="D17" s="32">
        <v>4683</v>
      </c>
      <c r="E17" s="52">
        <f>D17/3.452</f>
        <v>1356.6048667439165</v>
      </c>
      <c r="F17" s="52">
        <v>9523</v>
      </c>
      <c r="G17" s="17">
        <f>(D17-F17)/F17</f>
        <v>-0.5082432006720571</v>
      </c>
      <c r="H17" s="32">
        <v>320</v>
      </c>
      <c r="I17" s="31">
        <v>21</v>
      </c>
      <c r="J17" s="29">
        <f>H17/I17</f>
        <v>15.238095238095237</v>
      </c>
      <c r="K17" s="31">
        <v>3</v>
      </c>
      <c r="L17" s="52">
        <v>5</v>
      </c>
      <c r="M17" s="32">
        <v>176709</v>
      </c>
      <c r="N17" s="32">
        <v>12738</v>
      </c>
      <c r="O17" s="52">
        <f>M17/3.452</f>
        <v>51190.32444959444</v>
      </c>
      <c r="P17" s="56">
        <v>41551</v>
      </c>
      <c r="Q17" s="38" t="s">
        <v>20</v>
      </c>
      <c r="R17" s="15"/>
    </row>
    <row r="18" spans="1:18" ht="25.5" customHeight="1">
      <c r="A18" s="43">
        <f>A17+1</f>
        <v>13</v>
      </c>
      <c r="B18" s="49" t="s">
        <v>31</v>
      </c>
      <c r="C18" s="4" t="s">
        <v>32</v>
      </c>
      <c r="D18" s="31">
        <v>4008</v>
      </c>
      <c r="E18" s="52">
        <f>D18/3.452</f>
        <v>1161.0660486674392</v>
      </c>
      <c r="F18" s="52" t="s">
        <v>50</v>
      </c>
      <c r="G18" s="52" t="s">
        <v>50</v>
      </c>
      <c r="H18" s="31">
        <v>355</v>
      </c>
      <c r="I18" s="31">
        <v>13</v>
      </c>
      <c r="J18" s="29">
        <f>H18/I18</f>
        <v>27.307692307692307</v>
      </c>
      <c r="K18" s="31">
        <v>2</v>
      </c>
      <c r="L18" s="52">
        <v>1</v>
      </c>
      <c r="M18" s="31">
        <v>4008</v>
      </c>
      <c r="N18" s="31">
        <v>355</v>
      </c>
      <c r="O18" s="52">
        <f>M18/3.452</f>
        <v>1161.0660486674392</v>
      </c>
      <c r="P18" s="56">
        <v>41579</v>
      </c>
      <c r="Q18" s="38" t="s">
        <v>0</v>
      </c>
      <c r="R18" s="15"/>
    </row>
    <row r="19" spans="1:18" ht="25.5" customHeight="1">
      <c r="A19" s="43">
        <f>A18+1</f>
        <v>14</v>
      </c>
      <c r="B19" s="49">
        <v>7</v>
      </c>
      <c r="C19" s="4" t="s">
        <v>55</v>
      </c>
      <c r="D19" s="32">
        <v>3794</v>
      </c>
      <c r="E19" s="52">
        <f>D19/3.452</f>
        <v>1099.0730011587486</v>
      </c>
      <c r="F19" s="52">
        <v>28872</v>
      </c>
      <c r="G19" s="17">
        <f>(D19-F19)/F19</f>
        <v>-0.8685924078692159</v>
      </c>
      <c r="H19" s="32">
        <v>258</v>
      </c>
      <c r="I19" s="31">
        <v>7</v>
      </c>
      <c r="J19" s="29">
        <f>H19/I19</f>
        <v>36.857142857142854</v>
      </c>
      <c r="K19" s="31">
        <v>1</v>
      </c>
      <c r="L19" s="52">
        <v>4</v>
      </c>
      <c r="M19" s="31">
        <v>207323</v>
      </c>
      <c r="N19" s="31">
        <v>15076</v>
      </c>
      <c r="O19" s="52">
        <f>M19/3.452</f>
        <v>60058.80648899189</v>
      </c>
      <c r="P19" s="56">
        <v>41558</v>
      </c>
      <c r="Q19" s="38" t="s">
        <v>54</v>
      </c>
      <c r="R19" s="15"/>
    </row>
    <row r="20" spans="1:18" ht="25.5" customHeight="1">
      <c r="A20" s="43">
        <f>A19+1</f>
        <v>15</v>
      </c>
      <c r="B20" s="49">
        <v>13</v>
      </c>
      <c r="C20" s="4" t="s">
        <v>53</v>
      </c>
      <c r="D20" s="32">
        <v>3417</v>
      </c>
      <c r="E20" s="52">
        <f>D20/3.452</f>
        <v>989.8609501738123</v>
      </c>
      <c r="F20" s="52">
        <v>10671</v>
      </c>
      <c r="G20" s="17">
        <f>(D20-F20)/F20</f>
        <v>-0.6797863368006747</v>
      </c>
      <c r="H20" s="52">
        <v>222</v>
      </c>
      <c r="I20" s="31">
        <v>17</v>
      </c>
      <c r="J20" s="29">
        <f>H20/I20</f>
        <v>13.058823529411764</v>
      </c>
      <c r="K20" s="31">
        <v>1</v>
      </c>
      <c r="L20" s="52">
        <v>5</v>
      </c>
      <c r="M20" s="32">
        <v>97875.5</v>
      </c>
      <c r="N20" s="52">
        <v>8041</v>
      </c>
      <c r="O20" s="52">
        <f>M20/3.452</f>
        <v>28353.27346465817</v>
      </c>
      <c r="P20" s="56">
        <v>41551</v>
      </c>
      <c r="Q20" s="38" t="s">
        <v>59</v>
      </c>
      <c r="R20" s="15"/>
    </row>
    <row r="21" spans="1:18" ht="25.5" customHeight="1">
      <c r="A21" s="43">
        <f>A20+1</f>
        <v>16</v>
      </c>
      <c r="B21" s="49">
        <v>19</v>
      </c>
      <c r="C21" s="4" t="s">
        <v>23</v>
      </c>
      <c r="D21" s="31">
        <v>3412</v>
      </c>
      <c r="E21" s="52">
        <f>D21/3.452</f>
        <v>988.412514484357</v>
      </c>
      <c r="F21" s="52">
        <v>4573.5</v>
      </c>
      <c r="G21" s="17">
        <f>(D21-F21)/F21</f>
        <v>-0.25396304799387776</v>
      </c>
      <c r="H21" s="31">
        <v>211</v>
      </c>
      <c r="I21" s="31">
        <v>7</v>
      </c>
      <c r="J21" s="29">
        <f>H21/I21</f>
        <v>30.142857142857142</v>
      </c>
      <c r="K21" s="31">
        <v>1</v>
      </c>
      <c r="L21" s="52">
        <v>7</v>
      </c>
      <c r="M21" s="31">
        <v>115182.5</v>
      </c>
      <c r="N21" s="31">
        <v>7942</v>
      </c>
      <c r="O21" s="52">
        <f>M21/3.452</f>
        <v>33366.88876013905</v>
      </c>
      <c r="P21" s="56">
        <v>41537</v>
      </c>
      <c r="Q21" s="38" t="s">
        <v>70</v>
      </c>
      <c r="R21" s="15"/>
    </row>
    <row r="22" spans="1:18" ht="25.5" customHeight="1">
      <c r="A22" s="43">
        <f>A21+1</f>
        <v>17</v>
      </c>
      <c r="B22" s="49">
        <v>17</v>
      </c>
      <c r="C22" s="4" t="s">
        <v>56</v>
      </c>
      <c r="D22" s="32">
        <v>1946</v>
      </c>
      <c r="E22" s="52">
        <f>D22/3.452</f>
        <v>563.731170336037</v>
      </c>
      <c r="F22" s="52">
        <v>5508</v>
      </c>
      <c r="G22" s="17">
        <f>(D22-F22)/F22</f>
        <v>-0.6466957153231663</v>
      </c>
      <c r="H22" s="32">
        <v>152</v>
      </c>
      <c r="I22" s="31">
        <v>13</v>
      </c>
      <c r="J22" s="29">
        <f>H22/I22</f>
        <v>11.692307692307692</v>
      </c>
      <c r="K22" s="31">
        <v>4</v>
      </c>
      <c r="L22" s="52">
        <v>4</v>
      </c>
      <c r="M22" s="32">
        <v>80651</v>
      </c>
      <c r="N22" s="32">
        <v>7048</v>
      </c>
      <c r="O22" s="52">
        <f>M22/3.452</f>
        <v>23363.557358053302</v>
      </c>
      <c r="P22" s="56">
        <v>41558</v>
      </c>
      <c r="Q22" s="38" t="s">
        <v>57</v>
      </c>
      <c r="R22" s="15"/>
    </row>
    <row r="23" spans="1:19" ht="25.5" customHeight="1">
      <c r="A23" s="43">
        <f>A22+1</f>
        <v>18</v>
      </c>
      <c r="B23" s="49">
        <v>23</v>
      </c>
      <c r="C23" s="4" t="s">
        <v>73</v>
      </c>
      <c r="D23" s="32">
        <v>1784</v>
      </c>
      <c r="E23" s="52">
        <f>D23/3.452</f>
        <v>516.8018539976825</v>
      </c>
      <c r="F23" s="52">
        <v>1286.5</v>
      </c>
      <c r="G23" s="17">
        <f>(D23-F23)/F23</f>
        <v>0.386708122813836</v>
      </c>
      <c r="H23" s="32">
        <v>141</v>
      </c>
      <c r="I23" s="31">
        <v>10</v>
      </c>
      <c r="J23" s="29">
        <f>H23/I23</f>
        <v>14.1</v>
      </c>
      <c r="K23" s="31">
        <v>2</v>
      </c>
      <c r="L23" s="52">
        <v>6</v>
      </c>
      <c r="M23" s="32">
        <v>117826</v>
      </c>
      <c r="N23" s="32">
        <v>8781</v>
      </c>
      <c r="O23" s="52">
        <f>M23/3.452</f>
        <v>34132.67670915411</v>
      </c>
      <c r="P23" s="56">
        <v>41544</v>
      </c>
      <c r="Q23" s="38" t="s">
        <v>47</v>
      </c>
      <c r="R23" s="15"/>
      <c r="S23" s="3" t="s">
        <v>13</v>
      </c>
    </row>
    <row r="24" spans="1:18" ht="25.5" customHeight="1">
      <c r="A24" s="43">
        <f>A23+1</f>
        <v>19</v>
      </c>
      <c r="B24" s="49">
        <v>21</v>
      </c>
      <c r="C24" s="4" t="s">
        <v>71</v>
      </c>
      <c r="D24" s="32">
        <v>1578.5</v>
      </c>
      <c r="E24" s="52">
        <f>D24/3.452</f>
        <v>457.27114716106604</v>
      </c>
      <c r="F24" s="52">
        <v>2458</v>
      </c>
      <c r="G24" s="17">
        <f>(D24-F24)/F24</f>
        <v>-0.3578112286411717</v>
      </c>
      <c r="H24" s="32">
        <v>137</v>
      </c>
      <c r="I24" s="31">
        <v>7</v>
      </c>
      <c r="J24" s="29">
        <f>H24/I24</f>
        <v>19.571428571428573</v>
      </c>
      <c r="K24" s="31">
        <v>1</v>
      </c>
      <c r="L24" s="52">
        <v>10</v>
      </c>
      <c r="M24" s="31">
        <v>350324</v>
      </c>
      <c r="N24" s="31">
        <v>28232</v>
      </c>
      <c r="O24" s="52">
        <f>M24/3.452</f>
        <v>101484.35689455389</v>
      </c>
      <c r="P24" s="53">
        <v>41516</v>
      </c>
      <c r="Q24" s="38" t="s">
        <v>70</v>
      </c>
      <c r="R24" s="15"/>
    </row>
    <row r="25" spans="1:18" ht="25.5" customHeight="1">
      <c r="A25" s="43">
        <f>A24+1</f>
        <v>20</v>
      </c>
      <c r="B25" s="49">
        <v>16</v>
      </c>
      <c r="C25" s="4" t="s">
        <v>51</v>
      </c>
      <c r="D25" s="32">
        <v>1189</v>
      </c>
      <c r="E25" s="52">
        <f>D25/3.452</f>
        <v>344.4380069524913</v>
      </c>
      <c r="F25" s="52">
        <v>6736.5</v>
      </c>
      <c r="G25" s="17">
        <f>(D25-F25)/F25</f>
        <v>-0.8234988495509538</v>
      </c>
      <c r="H25" s="52">
        <v>87</v>
      </c>
      <c r="I25" s="31">
        <v>3</v>
      </c>
      <c r="J25" s="29">
        <f>H25/I25</f>
        <v>29</v>
      </c>
      <c r="K25" s="31">
        <v>1</v>
      </c>
      <c r="L25" s="52">
        <v>6</v>
      </c>
      <c r="M25" s="32">
        <v>261609</v>
      </c>
      <c r="N25" s="52">
        <v>18993</v>
      </c>
      <c r="O25" s="52">
        <f>M25/3.452</f>
        <v>75784.76245654693</v>
      </c>
      <c r="P25" s="56">
        <v>41544</v>
      </c>
      <c r="Q25" s="38" t="s">
        <v>58</v>
      </c>
      <c r="R25" s="15"/>
    </row>
    <row r="26" spans="1:17" ht="27" customHeight="1">
      <c r="A26" s="43"/>
      <c r="B26" s="49"/>
      <c r="C26" s="12" t="s">
        <v>78</v>
      </c>
      <c r="D26" s="54">
        <f>SUM(D16:D25)+D14</f>
        <v>1043358.3</v>
      </c>
      <c r="E26" s="54">
        <f>SUM(E16:E25)+E14</f>
        <v>302247.47972190037</v>
      </c>
      <c r="F26" s="13">
        <v>1347814.51</v>
      </c>
      <c r="G26" s="14">
        <f>(D26-F26)/F26</f>
        <v>-0.2258888057229774</v>
      </c>
      <c r="H26" s="54">
        <f>SUM(H16:H25)+H14</f>
        <v>69886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25</v>
      </c>
      <c r="C28" s="4" t="s">
        <v>60</v>
      </c>
      <c r="D28" s="31">
        <v>940</v>
      </c>
      <c r="E28" s="52">
        <f>D28/3.452</f>
        <v>272.305909617613</v>
      </c>
      <c r="F28" s="52">
        <v>336</v>
      </c>
      <c r="G28" s="17">
        <f>(D28-F28)/F28</f>
        <v>1.7976190476190477</v>
      </c>
      <c r="H28" s="31">
        <v>71</v>
      </c>
      <c r="I28" s="31">
        <v>7</v>
      </c>
      <c r="J28" s="29">
        <f>H28/I28</f>
        <v>10.142857142857142</v>
      </c>
      <c r="K28" s="31">
        <v>1</v>
      </c>
      <c r="L28" s="52">
        <v>8</v>
      </c>
      <c r="M28" s="31">
        <v>198364</v>
      </c>
      <c r="N28" s="31">
        <v>14271</v>
      </c>
      <c r="O28" s="52">
        <f>M28/3.452</f>
        <v>57463.499420625725</v>
      </c>
      <c r="P28" s="56">
        <v>41530</v>
      </c>
      <c r="Q28" s="38" t="s">
        <v>46</v>
      </c>
      <c r="R28" s="15"/>
    </row>
    <row r="29" spans="1:18" ht="25.5" customHeight="1">
      <c r="A29" s="43">
        <f>A28+1</f>
        <v>22</v>
      </c>
      <c r="B29" s="49">
        <v>10</v>
      </c>
      <c r="C29" s="4" t="s">
        <v>14</v>
      </c>
      <c r="D29" s="32">
        <v>838</v>
      </c>
      <c r="E29" s="52">
        <f>D29/3.452</f>
        <v>242.75782155272307</v>
      </c>
      <c r="F29" s="52">
        <v>19434.5</v>
      </c>
      <c r="G29" s="17">
        <f>(D29-F29)/F29</f>
        <v>-0.9568808047544316</v>
      </c>
      <c r="H29" s="32">
        <v>59</v>
      </c>
      <c r="I29" s="31">
        <v>5</v>
      </c>
      <c r="J29" s="29">
        <f>H29/I29</f>
        <v>11.8</v>
      </c>
      <c r="K29" s="31">
        <v>1</v>
      </c>
      <c r="L29" s="52">
        <v>3</v>
      </c>
      <c r="M29" s="31">
        <v>64354.5</v>
      </c>
      <c r="N29" s="31">
        <v>4567</v>
      </c>
      <c r="O29" s="52">
        <f>M29/3.452</f>
        <v>18642.670915411356</v>
      </c>
      <c r="P29" s="56">
        <v>41565</v>
      </c>
      <c r="Q29" s="38" t="s">
        <v>74</v>
      </c>
      <c r="R29" s="15"/>
    </row>
    <row r="30" spans="1:18" ht="25.5" customHeight="1">
      <c r="A30" s="43">
        <f>A29+1</f>
        <v>23</v>
      </c>
      <c r="B30" s="49">
        <v>20</v>
      </c>
      <c r="C30" s="4" t="s">
        <v>15</v>
      </c>
      <c r="D30" s="31">
        <v>810</v>
      </c>
      <c r="E30" s="52">
        <f>D30/3.452</f>
        <v>234.6465816917729</v>
      </c>
      <c r="F30" s="52">
        <v>3693.5</v>
      </c>
      <c r="G30" s="17">
        <f>(D30-F30)/F30</f>
        <v>-0.7806958169757683</v>
      </c>
      <c r="H30" s="31">
        <v>63</v>
      </c>
      <c r="I30" s="31">
        <v>7</v>
      </c>
      <c r="J30" s="29">
        <f>H30/I30</f>
        <v>9</v>
      </c>
      <c r="K30" s="31">
        <v>1</v>
      </c>
      <c r="L30" s="52">
        <v>4</v>
      </c>
      <c r="M30" s="31">
        <v>64654</v>
      </c>
      <c r="N30" s="31">
        <v>4531</v>
      </c>
      <c r="O30" s="52">
        <f>M30/3.452</f>
        <v>18729.432213209733</v>
      </c>
      <c r="P30" s="56">
        <v>41558</v>
      </c>
      <c r="Q30" s="38" t="s">
        <v>46</v>
      </c>
      <c r="R30" s="15"/>
    </row>
    <row r="31" spans="1:18" ht="25.5" customHeight="1">
      <c r="A31" s="43">
        <f>A30+1</f>
        <v>24</v>
      </c>
      <c r="B31" s="32" t="s">
        <v>82</v>
      </c>
      <c r="C31" s="4" t="s">
        <v>29</v>
      </c>
      <c r="D31" s="31">
        <v>578</v>
      </c>
      <c r="E31" s="52">
        <f>D31/3.452</f>
        <v>167.43916570104287</v>
      </c>
      <c r="F31" s="52" t="s">
        <v>50</v>
      </c>
      <c r="G31" s="52" t="s">
        <v>50</v>
      </c>
      <c r="H31" s="31">
        <v>37</v>
      </c>
      <c r="I31" s="31">
        <v>3</v>
      </c>
      <c r="J31" s="29">
        <f>H31/I31</f>
        <v>12.333333333333334</v>
      </c>
      <c r="K31" s="31">
        <v>1</v>
      </c>
      <c r="L31" s="52"/>
      <c r="M31" s="31">
        <v>21519</v>
      </c>
      <c r="N31" s="31">
        <v>1730</v>
      </c>
      <c r="O31" s="52">
        <f>M31/3.452</f>
        <v>6233.7775202780995</v>
      </c>
      <c r="P31" s="56">
        <v>41264</v>
      </c>
      <c r="Q31" s="38" t="s">
        <v>30</v>
      </c>
      <c r="R31" s="15"/>
    </row>
    <row r="32" spans="1:18" ht="25.5" customHeight="1">
      <c r="A32" s="43">
        <f>A31+1</f>
        <v>25</v>
      </c>
      <c r="B32" s="49">
        <v>27</v>
      </c>
      <c r="C32" s="4" t="s">
        <v>49</v>
      </c>
      <c r="D32" s="31">
        <v>509</v>
      </c>
      <c r="E32" s="52">
        <f>D32/3.452</f>
        <v>147.45075318655853</v>
      </c>
      <c r="F32" s="52">
        <v>180</v>
      </c>
      <c r="G32" s="17">
        <f>(D32-F32)/F32</f>
        <v>1.8277777777777777</v>
      </c>
      <c r="H32" s="31">
        <v>96</v>
      </c>
      <c r="I32" s="31">
        <v>10</v>
      </c>
      <c r="J32" s="29">
        <f>H32/I32</f>
        <v>9.6</v>
      </c>
      <c r="K32" s="31">
        <v>2</v>
      </c>
      <c r="L32" s="52">
        <v>11</v>
      </c>
      <c r="M32" s="31">
        <v>707901</v>
      </c>
      <c r="N32" s="31">
        <v>57143</v>
      </c>
      <c r="O32" s="52">
        <f>M32/3.452</f>
        <v>205069.81460023177</v>
      </c>
      <c r="P32" s="53">
        <v>41509</v>
      </c>
      <c r="Q32" s="38" t="s">
        <v>48</v>
      </c>
      <c r="R32" s="15"/>
    </row>
    <row r="33" spans="1:18" ht="25.5" customHeight="1">
      <c r="A33" s="43">
        <f>A32+1</f>
        <v>26</v>
      </c>
      <c r="B33" s="49">
        <v>24</v>
      </c>
      <c r="C33" s="4" t="s">
        <v>81</v>
      </c>
      <c r="D33" s="32">
        <v>294</v>
      </c>
      <c r="E33" s="52">
        <f>D33/3.452</f>
        <v>85.16801853997683</v>
      </c>
      <c r="F33" s="52">
        <v>966</v>
      </c>
      <c r="G33" s="17">
        <f>(D33-F33)/F33</f>
        <v>-0.6956521739130435</v>
      </c>
      <c r="H33" s="32">
        <v>28</v>
      </c>
      <c r="I33" s="31">
        <v>5</v>
      </c>
      <c r="J33" s="29">
        <f>H33/I33</f>
        <v>5.6</v>
      </c>
      <c r="K33" s="31">
        <v>2</v>
      </c>
      <c r="L33" s="52">
        <v>6</v>
      </c>
      <c r="M33" s="32">
        <v>20184</v>
      </c>
      <c r="N33" s="32">
        <v>1785</v>
      </c>
      <c r="O33" s="52">
        <f>M33/3.452</f>
        <v>5847.0451911935115</v>
      </c>
      <c r="P33" s="56">
        <v>41543</v>
      </c>
      <c r="Q33" s="38" t="s">
        <v>69</v>
      </c>
      <c r="R33" s="15"/>
    </row>
    <row r="34" spans="1:18" ht="25.5" customHeight="1">
      <c r="A34" s="43">
        <f>A33+1</f>
        <v>27</v>
      </c>
      <c r="B34" s="32" t="s">
        <v>82</v>
      </c>
      <c r="C34" s="4" t="s">
        <v>5</v>
      </c>
      <c r="D34" s="32">
        <v>178</v>
      </c>
      <c r="E34" s="52">
        <f>D34/3.452</f>
        <v>51.56431054461182</v>
      </c>
      <c r="F34" s="52" t="s">
        <v>50</v>
      </c>
      <c r="G34" s="52" t="s">
        <v>50</v>
      </c>
      <c r="H34" s="32">
        <v>26</v>
      </c>
      <c r="I34" s="31">
        <v>3</v>
      </c>
      <c r="J34" s="29">
        <f>H34/I34</f>
        <v>8.666666666666666</v>
      </c>
      <c r="K34" s="31">
        <v>1</v>
      </c>
      <c r="L34" s="52"/>
      <c r="M34" s="31">
        <v>385753.5</v>
      </c>
      <c r="N34" s="31">
        <v>27694</v>
      </c>
      <c r="O34" s="52">
        <f>M34/3.452</f>
        <v>111747.82734646581</v>
      </c>
      <c r="P34" s="56">
        <v>41495</v>
      </c>
      <c r="Q34" s="38" t="s">
        <v>74</v>
      </c>
      <c r="R34" s="15"/>
    </row>
    <row r="35" spans="1:18" ht="25.5" customHeight="1">
      <c r="A35" s="43">
        <f>A34+1</f>
        <v>28</v>
      </c>
      <c r="B35" s="32" t="s">
        <v>82</v>
      </c>
      <c r="C35" s="4" t="s">
        <v>6</v>
      </c>
      <c r="D35" s="32">
        <v>132</v>
      </c>
      <c r="E35" s="52">
        <f>D35/3.452</f>
        <v>38.238702201622246</v>
      </c>
      <c r="F35" s="52" t="s">
        <v>50</v>
      </c>
      <c r="G35" s="52" t="s">
        <v>50</v>
      </c>
      <c r="H35" s="32">
        <v>24</v>
      </c>
      <c r="I35" s="31">
        <v>2</v>
      </c>
      <c r="J35" s="29">
        <f>H35/I35</f>
        <v>12</v>
      </c>
      <c r="K35" s="31">
        <v>1</v>
      </c>
      <c r="L35" s="52"/>
      <c r="M35" s="31">
        <v>94004</v>
      </c>
      <c r="N35" s="31">
        <v>6582</v>
      </c>
      <c r="O35" s="52">
        <f>M35/3.452</f>
        <v>27231.749710312863</v>
      </c>
      <c r="P35" s="56">
        <v>41530</v>
      </c>
      <c r="Q35" s="38" t="s">
        <v>59</v>
      </c>
      <c r="R35" s="15"/>
    </row>
    <row r="36" spans="1:18" ht="25.5" customHeight="1">
      <c r="A36" s="43">
        <f>A35+1</f>
        <v>29</v>
      </c>
      <c r="B36" s="32" t="s">
        <v>82</v>
      </c>
      <c r="C36" s="4" t="s">
        <v>1</v>
      </c>
      <c r="D36" s="31">
        <v>70</v>
      </c>
      <c r="E36" s="52">
        <f>D36/3.452</f>
        <v>20.278099652375435</v>
      </c>
      <c r="F36" s="52" t="s">
        <v>50</v>
      </c>
      <c r="G36" s="52" t="s">
        <v>50</v>
      </c>
      <c r="H36" s="31">
        <v>13</v>
      </c>
      <c r="I36" s="31">
        <v>1</v>
      </c>
      <c r="J36" s="29">
        <f>H36/I36</f>
        <v>13</v>
      </c>
      <c r="K36" s="31">
        <v>1</v>
      </c>
      <c r="L36" s="52">
        <v>73</v>
      </c>
      <c r="M36" s="31">
        <v>1858201.08</v>
      </c>
      <c r="N36" s="31">
        <v>147834</v>
      </c>
      <c r="O36" s="52">
        <f>M36/3.452</f>
        <v>538296.9524913094</v>
      </c>
      <c r="P36" s="55">
        <v>41075</v>
      </c>
      <c r="Q36" s="38" t="s">
        <v>18</v>
      </c>
      <c r="R36" s="15"/>
    </row>
    <row r="37" spans="1:18" ht="25.5" customHeight="1">
      <c r="A37" s="43">
        <f>A36+1</f>
        <v>30</v>
      </c>
      <c r="B37" s="32" t="s">
        <v>82</v>
      </c>
      <c r="C37" s="4" t="s">
        <v>2</v>
      </c>
      <c r="D37" s="31">
        <v>43</v>
      </c>
      <c r="E37" s="52">
        <f>D37/3.452</f>
        <v>12.456546929316339</v>
      </c>
      <c r="F37" s="52" t="s">
        <v>50</v>
      </c>
      <c r="G37" s="52" t="s">
        <v>50</v>
      </c>
      <c r="H37" s="31">
        <v>8</v>
      </c>
      <c r="I37" s="31">
        <v>2</v>
      </c>
      <c r="J37" s="29">
        <f>H37/I37</f>
        <v>4</v>
      </c>
      <c r="K37" s="31">
        <v>2</v>
      </c>
      <c r="L37" s="52">
        <v>35</v>
      </c>
      <c r="M37" s="31">
        <v>329392.75</v>
      </c>
      <c r="N37" s="31">
        <v>21378</v>
      </c>
      <c r="O37" s="52">
        <f>M37/3.452</f>
        <v>95420.84298957126</v>
      </c>
      <c r="P37" s="56">
        <v>41341</v>
      </c>
      <c r="Q37" s="38" t="s">
        <v>3</v>
      </c>
      <c r="R37" s="15"/>
    </row>
    <row r="38" spans="1:17" ht="27" customHeight="1">
      <c r="A38" s="43"/>
      <c r="B38" s="49"/>
      <c r="C38" s="12" t="s">
        <v>79</v>
      </c>
      <c r="D38" s="13">
        <f>SUM(D28:D37)+D26</f>
        <v>1047750.3</v>
      </c>
      <c r="E38" s="54">
        <f>SUM(E28:E37)+E26</f>
        <v>303519.785631518</v>
      </c>
      <c r="F38" s="13">
        <v>1355190.01</v>
      </c>
      <c r="G38" s="14">
        <f>(D38-F38)/F38</f>
        <v>-0.22686096247123305</v>
      </c>
      <c r="H38" s="54">
        <f>SUM(H28:H37)+H26</f>
        <v>70311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31</v>
      </c>
      <c r="C40" s="4" t="s">
        <v>17</v>
      </c>
      <c r="D40" s="31">
        <v>22</v>
      </c>
      <c r="E40" s="52">
        <f>D40/3.452</f>
        <v>6.373117033603708</v>
      </c>
      <c r="F40" s="52">
        <v>54</v>
      </c>
      <c r="G40" s="17">
        <f>(D40-F40)/F40</f>
        <v>-0.5925925925925926</v>
      </c>
      <c r="H40" s="31">
        <v>5</v>
      </c>
      <c r="I40" s="31">
        <v>1</v>
      </c>
      <c r="J40" s="29">
        <f>H40/I40</f>
        <v>5</v>
      </c>
      <c r="K40" s="31">
        <v>1</v>
      </c>
      <c r="L40" s="52">
        <v>65</v>
      </c>
      <c r="M40" s="31">
        <v>895447.98</v>
      </c>
      <c r="N40" s="31">
        <v>72132</v>
      </c>
      <c r="O40" s="52">
        <f>M40/3.452</f>
        <v>259399.76245654692</v>
      </c>
      <c r="P40" s="55">
        <v>41131</v>
      </c>
      <c r="Q40" s="38" t="s">
        <v>61</v>
      </c>
      <c r="R40" s="15"/>
    </row>
    <row r="41" spans="1:17" ht="27" customHeight="1">
      <c r="A41" s="43"/>
      <c r="B41" s="49"/>
      <c r="C41" s="12" t="s">
        <v>45</v>
      </c>
      <c r="D41" s="54">
        <f>SUM(D40)+D38</f>
        <v>1047772.3</v>
      </c>
      <c r="E41" s="54">
        <f>SUM(E40)+E38</f>
        <v>303526.1587485516</v>
      </c>
      <c r="F41" s="54">
        <v>1355349.01</v>
      </c>
      <c r="G41" s="14">
        <f>(D41-F41)/F41</f>
        <v>-0.22693542971636504</v>
      </c>
      <c r="H41" s="54">
        <f>SUM(H40)+H38</f>
        <v>70316</v>
      </c>
      <c r="I41" s="54"/>
      <c r="J41" s="33"/>
      <c r="K41" s="35"/>
      <c r="L41" s="33"/>
      <c r="M41" s="36"/>
      <c r="N41" s="36"/>
      <c r="O41" s="36"/>
      <c r="P41" s="37"/>
      <c r="Q41" s="46"/>
    </row>
    <row r="42" spans="1:17" ht="12" customHeight="1">
      <c r="A42" s="47"/>
      <c r="B42" s="51"/>
      <c r="C42" s="9"/>
      <c r="D42" s="10"/>
      <c r="E42" s="10"/>
      <c r="F42" s="10"/>
      <c r="G42" s="22"/>
      <c r="H42" s="21"/>
      <c r="I42" s="23"/>
      <c r="J42" s="23"/>
      <c r="K42" s="34"/>
      <c r="L42" s="23"/>
      <c r="M42" s="24"/>
      <c r="N42" s="24"/>
      <c r="O42" s="24"/>
      <c r="P42" s="11"/>
      <c r="Q42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2013-11-11T12:32:14Z</dcterms:modified>
  <cp:category/>
  <cp:version/>
  <cp:contentType/>
  <cp:contentStatus/>
</cp:coreProperties>
</file>