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tabRatio="601" activeTab="0"/>
  </bookViews>
  <sheets>
    <sheet name="Gegužės 9  - 15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<sst xmlns="http://schemas.openxmlformats.org/spreadsheetml/2006/main" count="100" uniqueCount="70">
  <si>
    <t>Rio 2</t>
  </si>
  <si>
    <t>Aš tuoj grįšiu
(On My Way / Elle S’En Va)</t>
  </si>
  <si>
    <t>A-One Films</t>
  </si>
  <si>
    <t>Okulus
(Oculus)</t>
  </si>
  <si>
    <t>Prior Entertainment</t>
  </si>
  <si>
    <t>Kino kultas</t>
  </si>
  <si>
    <t>Redirected / Už Lietuvą!
(Redirected)</t>
  </si>
  <si>
    <t xml:space="preserve">Bendros
pajamos 
(Lt) </t>
  </si>
  <si>
    <t>Ji
(Her)</t>
  </si>
  <si>
    <t>Sabotažas
(Sabotage)</t>
  </si>
  <si>
    <t>Garsų pasaulio įrašai</t>
  </si>
  <si>
    <t>Stebuklų namai
(House Of Magic)</t>
  </si>
  <si>
    <t>Viešpatavimas
(Transcendence)</t>
  </si>
  <si>
    <t>Didžioji skruzdėlyčių karalystė
(Minuscule, Valley of the Lost Ants)</t>
  </si>
  <si>
    <t>IS</t>
  </si>
  <si>
    <t>ACME Film /
Warner Bros.</t>
  </si>
  <si>
    <t>Filomena
(Philomena)</t>
  </si>
  <si>
    <t>Theatrical Film Distribution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</si>
  <si>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</si>
  <si>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</si>
  <si>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</si>
  <si>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</si>
  <si>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</si>
  <si>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</si>
  <si>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</si>
  <si>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</si>
  <si>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</si>
  <si>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</si>
  <si>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</si>
  <si>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Gegužės 9 - 15 d. Lietuvos kino teatruose rodytų filmų top-30</t>
  </si>
  <si>
    <t>Gegužės
2 - 8 d. 
pajamos
(Lt)</t>
  </si>
  <si>
    <t>Gegužės
9 - 15 d. 
pajamos
(Lt)</t>
  </si>
  <si>
    <t>Gegužės
9 - 15 d. 
pajamos
(Eur)</t>
  </si>
  <si>
    <t>Gegužės
9 - 15 d.  
žiūrovų
sk.</t>
  </si>
  <si>
    <t>N</t>
  </si>
  <si>
    <t>Operacija "Riešutai"
(The Nut Job)</t>
  </si>
  <si>
    <t>Prior Entertainment</t>
  </si>
  <si>
    <t>N</t>
  </si>
  <si>
    <t>Violeta
(Violette)</t>
  </si>
  <si>
    <t>Planeta</t>
  </si>
  <si>
    <t>Vestuvių čempionatas
(Family United)</t>
  </si>
  <si>
    <t>A-One Films</t>
  </si>
  <si>
    <t>Blogi mentai
(Wrong Cops)</t>
  </si>
  <si>
    <t>A-One Films</t>
  </si>
  <si>
    <t>Godzila
(Godzilla)</t>
  </si>
  <si>
    <t>IS</t>
  </si>
  <si>
    <t>Išankstiniai seansai</t>
  </si>
  <si>
    <t>Kaimynai
(Neighbors)</t>
  </si>
  <si>
    <t>Virtuvė Paryžiuje
(Kухня в Париже / Kuxnia v Parizhe)</t>
  </si>
  <si>
    <t>Garsų pasaulio įrašai</t>
  </si>
  <si>
    <t>Nebylios dvasios
(Quiet Ones)</t>
  </si>
  <si>
    <t>Nepaprastas žmogus-voras 2
(The Amazing Spider-Man 2)</t>
  </si>
  <si>
    <t>VISO (top10):</t>
  </si>
  <si>
    <t>-</t>
  </si>
  <si>
    <t>Viešbutis "Grand Budapest"
(The Grand Budapest Hotel)</t>
  </si>
  <si>
    <t>-</t>
  </si>
  <si>
    <t>Top Film</t>
  </si>
  <si>
    <t>ACME Film</t>
  </si>
  <si>
    <t>VISO (top20):</t>
  </si>
  <si>
    <t>Theatrical Film Distribution /
20th Century Fox</t>
  </si>
  <si>
    <t>Divergentė
(Divergent)</t>
  </si>
  <si>
    <t>Greitasis "Maskva-Rusija"
(Скорый "Москва-Россия" / Skoriy "Maskva-Rossiya")</t>
  </si>
  <si>
    <t>Garsų pasaulio įrašai</t>
  </si>
  <si>
    <t>-</t>
  </si>
  <si>
    <t>Gražuolė ir pabaisa
(La belle et la bête)</t>
  </si>
  <si>
    <t>ACME Film /
Sony</t>
  </si>
  <si>
    <t>Kita moteris
(The Other Woman)</t>
  </si>
  <si>
    <t>Forum Cinemas /
Paramount</t>
  </si>
  <si>
    <t>Yves Saint Laurent</t>
  </si>
  <si>
    <t>Nojaus laivas
(Noah)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</si>
</sst>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5.16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16 - 18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7.421875" style="3" customWidth="1"/>
    <col min="4" max="6" width="9.7109375" style="3" bestFit="1" customWidth="1"/>
    <col min="7" max="7" width="10.8515625" style="3" customWidth="1"/>
    <col min="8" max="8" width="9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29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26</v>
      </c>
      <c r="D3" s="39" t="s">
        <v>31</v>
      </c>
      <c r="E3" s="39" t="s">
        <v>32</v>
      </c>
      <c r="F3" s="39" t="s">
        <v>30</v>
      </c>
      <c r="G3" s="39" t="s">
        <v>27</v>
      </c>
      <c r="H3" s="39" t="s">
        <v>33</v>
      </c>
      <c r="I3" s="39" t="s">
        <v>23</v>
      </c>
      <c r="J3" s="39" t="s">
        <v>21</v>
      </c>
      <c r="K3" s="39" t="s">
        <v>24</v>
      </c>
      <c r="L3" s="39" t="s">
        <v>28</v>
      </c>
      <c r="M3" s="39" t="s">
        <v>7</v>
      </c>
      <c r="N3" s="39" t="s">
        <v>18</v>
      </c>
      <c r="O3" s="39" t="s">
        <v>25</v>
      </c>
      <c r="P3" s="39" t="s">
        <v>19</v>
      </c>
      <c r="Q3" s="40" t="s">
        <v>22</v>
      </c>
    </row>
    <row r="4" spans="1:17" ht="25.5" customHeight="1">
      <c r="A4" s="41">
        <v>1</v>
      </c>
      <c r="B4" s="55" t="s">
        <v>34</v>
      </c>
      <c r="C4" s="4" t="s">
        <v>47</v>
      </c>
      <c r="D4" s="30">
        <v>129669.6</v>
      </c>
      <c r="E4" s="48">
        <f>D4/3.452</f>
        <v>37563.615295480886</v>
      </c>
      <c r="F4" s="30" t="s">
        <v>53</v>
      </c>
      <c r="G4" s="15" t="s">
        <v>63</v>
      </c>
      <c r="H4" s="30">
        <v>8082</v>
      </c>
      <c r="I4" s="29">
        <v>268</v>
      </c>
      <c r="J4" s="27">
        <f aca="true" t="shared" si="0" ref="J4:J13">H4/I4</f>
        <v>30.15671641791045</v>
      </c>
      <c r="K4" s="29">
        <v>12</v>
      </c>
      <c r="L4" s="48">
        <v>1</v>
      </c>
      <c r="M4" s="30">
        <v>129669.6</v>
      </c>
      <c r="N4" s="30">
        <v>8082</v>
      </c>
      <c r="O4" s="48">
        <f>M4/3.452</f>
        <v>37563.615295480886</v>
      </c>
      <c r="P4" s="52">
        <v>41768</v>
      </c>
      <c r="Q4" s="36" t="s">
        <v>4</v>
      </c>
    </row>
    <row r="5" spans="1:17" ht="25.5" customHeight="1">
      <c r="A5" s="41">
        <f>A4+1</f>
        <v>2</v>
      </c>
      <c r="B5" s="55" t="s">
        <v>34</v>
      </c>
      <c r="C5" s="4" t="s">
        <v>35</v>
      </c>
      <c r="D5" s="30">
        <v>127022.57</v>
      </c>
      <c r="E5" s="48">
        <f>D5/3.452</f>
        <v>36796.804750869065</v>
      </c>
      <c r="F5" s="30" t="s">
        <v>53</v>
      </c>
      <c r="G5" s="15" t="s">
        <v>63</v>
      </c>
      <c r="H5" s="30">
        <v>8875</v>
      </c>
      <c r="I5" s="29">
        <v>371</v>
      </c>
      <c r="J5" s="27">
        <f t="shared" si="0"/>
        <v>23.921832884097036</v>
      </c>
      <c r="K5" s="29">
        <v>21</v>
      </c>
      <c r="L5" s="48">
        <v>1</v>
      </c>
      <c r="M5" s="30">
        <v>143523.38</v>
      </c>
      <c r="N5" s="30">
        <v>10138</v>
      </c>
      <c r="O5" s="48">
        <f>M5/3.452</f>
        <v>41576.877172653534</v>
      </c>
      <c r="P5" s="52">
        <v>41768</v>
      </c>
      <c r="Q5" s="36" t="s">
        <v>36</v>
      </c>
    </row>
    <row r="6" spans="1:17" ht="25.5" customHeight="1">
      <c r="A6" s="41">
        <f aca="true" t="shared" si="1" ref="A6:A13">A5+1</f>
        <v>3</v>
      </c>
      <c r="B6" s="55" t="s">
        <v>34</v>
      </c>
      <c r="C6" s="4" t="s">
        <v>48</v>
      </c>
      <c r="D6" s="30">
        <v>101133.5</v>
      </c>
      <c r="E6" s="48">
        <f>D6/3.452</f>
        <v>29297.0741599073</v>
      </c>
      <c r="F6" s="30" t="s">
        <v>53</v>
      </c>
      <c r="G6" s="15" t="s">
        <v>63</v>
      </c>
      <c r="H6" s="30">
        <v>6095</v>
      </c>
      <c r="I6" s="29">
        <v>140</v>
      </c>
      <c r="J6" s="27">
        <f t="shared" si="0"/>
        <v>43.535714285714285</v>
      </c>
      <c r="K6" s="29">
        <v>9</v>
      </c>
      <c r="L6" s="48">
        <v>1</v>
      </c>
      <c r="M6" s="30">
        <v>101133.5</v>
      </c>
      <c r="N6" s="30">
        <v>6095</v>
      </c>
      <c r="O6" s="48">
        <f>M6/3.452</f>
        <v>29297.0741599073</v>
      </c>
      <c r="P6" s="52">
        <v>41768</v>
      </c>
      <c r="Q6" s="36" t="s">
        <v>49</v>
      </c>
    </row>
    <row r="7" spans="1:17" ht="25.5" customHeight="1">
      <c r="A7" s="41">
        <f t="shared" si="1"/>
        <v>4</v>
      </c>
      <c r="B7" s="55">
        <v>1</v>
      </c>
      <c r="C7" s="4" t="s">
        <v>66</v>
      </c>
      <c r="D7" s="30">
        <v>76178</v>
      </c>
      <c r="E7" s="48">
        <f aca="true" t="shared" si="2" ref="E7:E13">D7/3.452</f>
        <v>22067.786790266513</v>
      </c>
      <c r="F7" s="30">
        <v>154962.3</v>
      </c>
      <c r="G7" s="15">
        <f>(D7-F7)/F7</f>
        <v>-0.5084094647536852</v>
      </c>
      <c r="H7" s="30">
        <v>4789</v>
      </c>
      <c r="I7" s="29">
        <v>177</v>
      </c>
      <c r="J7" s="27">
        <f t="shared" si="0"/>
        <v>27.056497175141242</v>
      </c>
      <c r="K7" s="29">
        <v>10</v>
      </c>
      <c r="L7" s="48">
        <v>2</v>
      </c>
      <c r="M7" s="30">
        <v>238116.3</v>
      </c>
      <c r="N7" s="30">
        <v>16465</v>
      </c>
      <c r="O7" s="48">
        <f aca="true" t="shared" si="3" ref="O7:O13">M7/3.452</f>
        <v>68979.22943221321</v>
      </c>
      <c r="P7" s="54">
        <v>41761</v>
      </c>
      <c r="Q7" s="36" t="s">
        <v>59</v>
      </c>
    </row>
    <row r="8" spans="1:17" ht="25.5" customHeight="1">
      <c r="A8" s="41">
        <f t="shared" si="1"/>
        <v>5</v>
      </c>
      <c r="B8" s="49">
        <v>3</v>
      </c>
      <c r="C8" s="4" t="s">
        <v>0</v>
      </c>
      <c r="D8" s="30">
        <v>63460.67</v>
      </c>
      <c r="E8" s="48">
        <f>D8/3.452</f>
        <v>18383.739860950172</v>
      </c>
      <c r="F8" s="48">
        <v>97259.68</v>
      </c>
      <c r="G8" s="15">
        <f>(D8-F8)/F8</f>
        <v>-0.34751307016432703</v>
      </c>
      <c r="H8" s="30">
        <v>4291</v>
      </c>
      <c r="I8" s="29">
        <v>173</v>
      </c>
      <c r="J8" s="27">
        <f t="shared" si="0"/>
        <v>24.803468208092486</v>
      </c>
      <c r="K8" s="29">
        <v>16</v>
      </c>
      <c r="L8" s="48">
        <v>5</v>
      </c>
      <c r="M8" s="30">
        <v>1178870.9</v>
      </c>
      <c r="N8" s="30">
        <v>80694</v>
      </c>
      <c r="O8" s="48">
        <f>M8/3.452</f>
        <v>341503.7369640788</v>
      </c>
      <c r="P8" s="54">
        <v>41740</v>
      </c>
      <c r="Q8" s="36" t="s">
        <v>59</v>
      </c>
    </row>
    <row r="9" spans="1:17" ht="25.5" customHeight="1">
      <c r="A9" s="41">
        <f t="shared" si="1"/>
        <v>6</v>
      </c>
      <c r="B9" s="55" t="s">
        <v>34</v>
      </c>
      <c r="C9" s="4" t="s">
        <v>50</v>
      </c>
      <c r="D9" s="30">
        <v>62587.8</v>
      </c>
      <c r="E9" s="48">
        <f>D9/3.452</f>
        <v>18130.88064889919</v>
      </c>
      <c r="F9" s="30" t="s">
        <v>53</v>
      </c>
      <c r="G9" s="15" t="s">
        <v>63</v>
      </c>
      <c r="H9" s="30">
        <v>3852</v>
      </c>
      <c r="I9" s="29">
        <v>165</v>
      </c>
      <c r="J9" s="27">
        <f t="shared" si="0"/>
        <v>23.345454545454544</v>
      </c>
      <c r="K9" s="29">
        <v>11</v>
      </c>
      <c r="L9" s="48">
        <v>1</v>
      </c>
      <c r="M9" s="30">
        <v>62587.8</v>
      </c>
      <c r="N9" s="30">
        <v>3852</v>
      </c>
      <c r="O9" s="48">
        <f t="shared" si="3"/>
        <v>18130.88064889919</v>
      </c>
      <c r="P9" s="52">
        <v>41768</v>
      </c>
      <c r="Q9" s="36" t="s">
        <v>57</v>
      </c>
    </row>
    <row r="10" spans="1:17" ht="25.5" customHeight="1">
      <c r="A10" s="41">
        <f t="shared" si="1"/>
        <v>7</v>
      </c>
      <c r="B10" s="55">
        <v>2</v>
      </c>
      <c r="C10" s="4" t="s">
        <v>12</v>
      </c>
      <c r="D10" s="30">
        <v>52411.7</v>
      </c>
      <c r="E10" s="48">
        <f t="shared" si="2"/>
        <v>15182.995365005792</v>
      </c>
      <c r="F10" s="30">
        <v>116242.5</v>
      </c>
      <c r="G10" s="15">
        <f>(D10-F10)/F10</f>
        <v>-0.5491175774781168</v>
      </c>
      <c r="H10" s="30">
        <v>3269</v>
      </c>
      <c r="I10" s="29">
        <v>147</v>
      </c>
      <c r="J10" s="27">
        <f t="shared" si="0"/>
        <v>22.238095238095237</v>
      </c>
      <c r="K10" s="29">
        <v>10</v>
      </c>
      <c r="L10" s="48">
        <v>2</v>
      </c>
      <c r="M10" s="30">
        <v>187310.2</v>
      </c>
      <c r="N10" s="30">
        <v>12737</v>
      </c>
      <c r="O10" s="48">
        <f t="shared" si="3"/>
        <v>54261.35573580534</v>
      </c>
      <c r="P10" s="54">
        <v>41761</v>
      </c>
      <c r="Q10" s="36" t="s">
        <v>57</v>
      </c>
    </row>
    <row r="11" spans="1:17" ht="25.5" customHeight="1">
      <c r="A11" s="41">
        <f t="shared" si="1"/>
        <v>8</v>
      </c>
      <c r="B11" s="55">
        <v>4</v>
      </c>
      <c r="C11" s="4" t="s">
        <v>11</v>
      </c>
      <c r="D11" s="30">
        <v>35553.98</v>
      </c>
      <c r="E11" s="48">
        <f t="shared" si="2"/>
        <v>10299.530706836618</v>
      </c>
      <c r="F11" s="30">
        <v>69716.52</v>
      </c>
      <c r="G11" s="15">
        <f>(D11-F11)/F11</f>
        <v>-0.49002072966350013</v>
      </c>
      <c r="H11" s="30">
        <v>2554</v>
      </c>
      <c r="I11" s="29">
        <v>157</v>
      </c>
      <c r="J11" s="27">
        <f t="shared" si="0"/>
        <v>16.26751592356688</v>
      </c>
      <c r="K11" s="29">
        <v>12</v>
      </c>
      <c r="L11" s="48">
        <v>3</v>
      </c>
      <c r="M11" s="30">
        <v>215685.3</v>
      </c>
      <c r="N11" s="30">
        <v>15500</v>
      </c>
      <c r="O11" s="48">
        <f t="shared" si="3"/>
        <v>62481.25724217844</v>
      </c>
      <c r="P11" s="54">
        <v>41754</v>
      </c>
      <c r="Q11" s="36" t="s">
        <v>57</v>
      </c>
    </row>
    <row r="12" spans="1:17" ht="25.5" customHeight="1">
      <c r="A12" s="41">
        <f t="shared" si="1"/>
        <v>9</v>
      </c>
      <c r="B12" s="49">
        <v>6</v>
      </c>
      <c r="C12" s="4" t="s">
        <v>69</v>
      </c>
      <c r="D12" s="30">
        <v>31375</v>
      </c>
      <c r="E12" s="48">
        <f>D12/3.452</f>
        <v>9088.933951332561</v>
      </c>
      <c r="F12" s="30">
        <v>53366.5</v>
      </c>
      <c r="G12" s="15">
        <f>(D12-F12)/F12</f>
        <v>-0.412084360038601</v>
      </c>
      <c r="H12" s="30">
        <v>1824</v>
      </c>
      <c r="I12" s="29">
        <v>84</v>
      </c>
      <c r="J12" s="27">
        <f t="shared" si="0"/>
        <v>21.714285714285715</v>
      </c>
      <c r="K12" s="29">
        <v>8</v>
      </c>
      <c r="L12" s="48">
        <v>4</v>
      </c>
      <c r="M12" s="30">
        <v>444343.5</v>
      </c>
      <c r="N12" s="30">
        <v>25745</v>
      </c>
      <c r="O12" s="48">
        <f>M12/3.452</f>
        <v>128720.59675550406</v>
      </c>
      <c r="P12" s="54">
        <v>41747</v>
      </c>
      <c r="Q12" s="36" t="s">
        <v>67</v>
      </c>
    </row>
    <row r="13" spans="1:17" ht="25.5" customHeight="1">
      <c r="A13" s="41">
        <f t="shared" si="1"/>
        <v>10</v>
      </c>
      <c r="B13" s="55">
        <v>5</v>
      </c>
      <c r="C13" s="4" t="s">
        <v>51</v>
      </c>
      <c r="D13" s="30">
        <v>28690</v>
      </c>
      <c r="E13" s="48">
        <f t="shared" si="2"/>
        <v>8311.123986095017</v>
      </c>
      <c r="F13" s="30">
        <v>68498.5</v>
      </c>
      <c r="G13" s="15">
        <f>(D13-F13)/F13</f>
        <v>-0.5811587115046315</v>
      </c>
      <c r="H13" s="30">
        <v>1550</v>
      </c>
      <c r="I13" s="29">
        <v>89</v>
      </c>
      <c r="J13" s="27">
        <f t="shared" si="0"/>
        <v>17.415730337078653</v>
      </c>
      <c r="K13" s="29">
        <v>9</v>
      </c>
      <c r="L13" s="48">
        <v>3</v>
      </c>
      <c r="M13" s="30">
        <v>219904.6</v>
      </c>
      <c r="N13" s="30">
        <v>12535</v>
      </c>
      <c r="O13" s="48">
        <f t="shared" si="3"/>
        <v>63703.53418308227</v>
      </c>
      <c r="P13" s="54">
        <v>41754</v>
      </c>
      <c r="Q13" s="36" t="s">
        <v>65</v>
      </c>
    </row>
    <row r="14" spans="1:17" ht="27" customHeight="1">
      <c r="A14" s="41"/>
      <c r="B14" s="49"/>
      <c r="C14" s="12" t="s">
        <v>52</v>
      </c>
      <c r="D14" s="47">
        <f>SUM(D4:D13)</f>
        <v>708082.82</v>
      </c>
      <c r="E14" s="47">
        <f>SUM(E4:E13)</f>
        <v>205122.48551564311</v>
      </c>
      <c r="F14" s="47">
        <v>657027.76</v>
      </c>
      <c r="G14" s="13">
        <f>(D14-F14)/F14</f>
        <v>0.077706092661899</v>
      </c>
      <c r="H14" s="47">
        <f>SUM(H4:H13)</f>
        <v>45181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55" t="s">
        <v>45</v>
      </c>
      <c r="C16" s="4" t="s">
        <v>44</v>
      </c>
      <c r="D16" s="30">
        <v>15250</v>
      </c>
      <c r="E16" s="48">
        <f>D16/3.452</f>
        <v>4417.728852838934</v>
      </c>
      <c r="F16" s="30" t="s">
        <v>53</v>
      </c>
      <c r="G16" s="15" t="s">
        <v>63</v>
      </c>
      <c r="H16" s="30">
        <v>811</v>
      </c>
      <c r="I16" s="29">
        <v>8</v>
      </c>
      <c r="J16" s="27">
        <f aca="true" t="shared" si="4" ref="J16:J25">H16/I16</f>
        <v>101.375</v>
      </c>
      <c r="K16" s="29">
        <v>8</v>
      </c>
      <c r="L16" s="48" t="s">
        <v>14</v>
      </c>
      <c r="M16" s="30">
        <v>15250</v>
      </c>
      <c r="N16" s="30">
        <v>811</v>
      </c>
      <c r="O16" s="48">
        <f>M16/3.452</f>
        <v>4417.728852838934</v>
      </c>
      <c r="P16" s="54" t="s">
        <v>46</v>
      </c>
      <c r="Q16" s="36" t="s">
        <v>15</v>
      </c>
    </row>
    <row r="17" spans="1:17" ht="25.5" customHeight="1">
      <c r="A17" s="41">
        <f>A16+1</f>
        <v>12</v>
      </c>
      <c r="B17" s="55">
        <v>7</v>
      </c>
      <c r="C17" s="4" t="s">
        <v>3</v>
      </c>
      <c r="D17" s="30">
        <v>11525.5</v>
      </c>
      <c r="E17" s="48">
        <f>D17/3.452</f>
        <v>3338.7891077636154</v>
      </c>
      <c r="F17" s="30">
        <v>34249.5</v>
      </c>
      <c r="G17" s="15">
        <f>(D17-F17)/F17</f>
        <v>-0.663484138454576</v>
      </c>
      <c r="H17" s="30">
        <v>676</v>
      </c>
      <c r="I17" s="29">
        <v>35</v>
      </c>
      <c r="J17" s="27">
        <f t="shared" si="4"/>
        <v>19.314285714285713</v>
      </c>
      <c r="K17" s="29">
        <v>5</v>
      </c>
      <c r="L17" s="48">
        <v>3</v>
      </c>
      <c r="M17" s="30">
        <v>100022</v>
      </c>
      <c r="N17" s="30">
        <v>6669</v>
      </c>
      <c r="O17" s="48">
        <f>M17/3.452</f>
        <v>28975.08690614137</v>
      </c>
      <c r="P17" s="54">
        <v>41754</v>
      </c>
      <c r="Q17" s="36" t="s">
        <v>56</v>
      </c>
    </row>
    <row r="18" spans="1:17" ht="25.5" customHeight="1">
      <c r="A18" s="41">
        <f>A17+1</f>
        <v>13</v>
      </c>
      <c r="B18" s="55">
        <v>8</v>
      </c>
      <c r="C18" s="4" t="s">
        <v>64</v>
      </c>
      <c r="D18" s="30">
        <v>10737.98</v>
      </c>
      <c r="E18" s="48">
        <f>D18/3.452</f>
        <v>3110.6546929316337</v>
      </c>
      <c r="F18" s="30">
        <v>31022.95</v>
      </c>
      <c r="G18" s="15">
        <f>(D18-F18)/F18</f>
        <v>-0.6538697963926706</v>
      </c>
      <c r="H18" s="30">
        <v>718</v>
      </c>
      <c r="I18" s="29">
        <v>78</v>
      </c>
      <c r="J18" s="27">
        <f t="shared" si="4"/>
        <v>9.205128205128204</v>
      </c>
      <c r="K18" s="29">
        <v>10</v>
      </c>
      <c r="L18" s="48">
        <v>2</v>
      </c>
      <c r="M18" s="30">
        <v>41760.93</v>
      </c>
      <c r="N18" s="30">
        <v>3042</v>
      </c>
      <c r="O18" s="48">
        <f>M18/3.452</f>
        <v>12097.60428736964</v>
      </c>
      <c r="P18" s="52">
        <v>41761</v>
      </c>
      <c r="Q18" s="36" t="s">
        <v>17</v>
      </c>
    </row>
    <row r="19" spans="1:17" ht="25.5" customHeight="1">
      <c r="A19" s="41">
        <f aca="true" t="shared" si="5" ref="A19:A25">A18+1</f>
        <v>14</v>
      </c>
      <c r="B19" s="49">
        <v>11</v>
      </c>
      <c r="C19" s="4" t="s">
        <v>54</v>
      </c>
      <c r="D19" s="30">
        <v>5964</v>
      </c>
      <c r="E19" s="48">
        <f aca="true" t="shared" si="6" ref="E19:E24">D19/3.452</f>
        <v>1727.694090382387</v>
      </c>
      <c r="F19" s="48">
        <v>9703</v>
      </c>
      <c r="G19" s="15">
        <f>(D19-F19)/F19</f>
        <v>-0.3853447387405957</v>
      </c>
      <c r="H19" s="30">
        <v>358</v>
      </c>
      <c r="I19" s="29">
        <v>15</v>
      </c>
      <c r="J19" s="27">
        <f t="shared" si="4"/>
        <v>23.866666666666667</v>
      </c>
      <c r="K19" s="29">
        <v>2</v>
      </c>
      <c r="L19" s="48">
        <v>9</v>
      </c>
      <c r="M19" s="30">
        <v>388493.7</v>
      </c>
      <c r="N19" s="30">
        <v>25188</v>
      </c>
      <c r="O19" s="48">
        <f aca="true" t="shared" si="7" ref="O19:O25">M19/3.452</f>
        <v>112541.62804171495</v>
      </c>
      <c r="P19" s="52">
        <v>41712</v>
      </c>
      <c r="Q19" s="36" t="s">
        <v>59</v>
      </c>
    </row>
    <row r="20" spans="1:17" ht="25.5" customHeight="1">
      <c r="A20" s="41">
        <f t="shared" si="5"/>
        <v>15</v>
      </c>
      <c r="B20" s="55">
        <v>9</v>
      </c>
      <c r="C20" s="4" t="s">
        <v>61</v>
      </c>
      <c r="D20" s="30">
        <v>2141</v>
      </c>
      <c r="E20" s="48">
        <f>D20/3.452</f>
        <v>620.2201622247973</v>
      </c>
      <c r="F20" s="30">
        <v>20243.5</v>
      </c>
      <c r="G20" s="15">
        <f>(D20-F20)/F20</f>
        <v>-0.8942376565317263</v>
      </c>
      <c r="H20" s="30">
        <v>126</v>
      </c>
      <c r="I20" s="29">
        <v>21</v>
      </c>
      <c r="J20" s="27">
        <f t="shared" si="4"/>
        <v>6</v>
      </c>
      <c r="K20" s="29">
        <v>3</v>
      </c>
      <c r="L20" s="48">
        <v>4</v>
      </c>
      <c r="M20" s="30">
        <v>113592</v>
      </c>
      <c r="N20" s="30">
        <v>7039</v>
      </c>
      <c r="O20" s="48">
        <f>M20/3.452</f>
        <v>32906.14136732329</v>
      </c>
      <c r="P20" s="54">
        <v>41747</v>
      </c>
      <c r="Q20" s="36" t="s">
        <v>62</v>
      </c>
    </row>
    <row r="21" spans="1:17" ht="25.5" customHeight="1">
      <c r="A21" s="41">
        <f t="shared" si="5"/>
        <v>16</v>
      </c>
      <c r="B21" s="49">
        <v>12</v>
      </c>
      <c r="C21" s="4" t="s">
        <v>6</v>
      </c>
      <c r="D21" s="30">
        <v>3280</v>
      </c>
      <c r="E21" s="48">
        <f t="shared" si="6"/>
        <v>950.1738122827346</v>
      </c>
      <c r="F21" s="48">
        <v>9115</v>
      </c>
      <c r="G21" s="15">
        <f>(D21-F21)/F21</f>
        <v>-0.6401535929786067</v>
      </c>
      <c r="H21" s="30">
        <v>171</v>
      </c>
      <c r="I21" s="29">
        <v>7</v>
      </c>
      <c r="J21" s="27">
        <f t="shared" si="4"/>
        <v>24.428571428571427</v>
      </c>
      <c r="K21" s="29">
        <v>1</v>
      </c>
      <c r="L21" s="48">
        <v>17</v>
      </c>
      <c r="M21" s="30">
        <v>4639655.66</v>
      </c>
      <c r="N21" s="30">
        <v>292602</v>
      </c>
      <c r="O21" s="48">
        <f t="shared" si="7"/>
        <v>1344048.568945539</v>
      </c>
      <c r="P21" s="52">
        <v>41649</v>
      </c>
      <c r="Q21" s="36" t="s">
        <v>5</v>
      </c>
    </row>
    <row r="22" spans="1:17" ht="25.5" customHeight="1">
      <c r="A22" s="41">
        <f t="shared" si="5"/>
        <v>17</v>
      </c>
      <c r="B22" s="55" t="s">
        <v>37</v>
      </c>
      <c r="C22" s="4" t="s">
        <v>38</v>
      </c>
      <c r="D22" s="30">
        <v>2679.7</v>
      </c>
      <c r="E22" s="48">
        <f t="shared" si="6"/>
        <v>776.2746234067207</v>
      </c>
      <c r="F22" s="48" t="s">
        <v>53</v>
      </c>
      <c r="G22" s="15" t="s">
        <v>53</v>
      </c>
      <c r="H22" s="30">
        <v>232</v>
      </c>
      <c r="I22" s="29">
        <v>35</v>
      </c>
      <c r="J22" s="27">
        <f t="shared" si="4"/>
        <v>6.628571428571429</v>
      </c>
      <c r="K22" s="29">
        <v>5</v>
      </c>
      <c r="L22" s="48">
        <v>1</v>
      </c>
      <c r="M22" s="30">
        <v>2679.7</v>
      </c>
      <c r="N22" s="30">
        <v>232</v>
      </c>
      <c r="O22" s="48">
        <f t="shared" si="7"/>
        <v>776.2746234067207</v>
      </c>
      <c r="P22" s="52">
        <v>41768</v>
      </c>
      <c r="Q22" s="36" t="s">
        <v>39</v>
      </c>
    </row>
    <row r="23" spans="1:17" ht="25.5" customHeight="1">
      <c r="A23" s="41">
        <f t="shared" si="5"/>
        <v>18</v>
      </c>
      <c r="B23" s="55" t="s">
        <v>34</v>
      </c>
      <c r="C23" s="4" t="s">
        <v>40</v>
      </c>
      <c r="D23" s="30">
        <v>1390</v>
      </c>
      <c r="E23" s="48">
        <f t="shared" si="6"/>
        <v>402.6651216685979</v>
      </c>
      <c r="F23" s="48" t="s">
        <v>53</v>
      </c>
      <c r="G23" s="15" t="s">
        <v>53</v>
      </c>
      <c r="H23" s="30">
        <v>135</v>
      </c>
      <c r="I23" s="29">
        <v>15</v>
      </c>
      <c r="J23" s="27">
        <f t="shared" si="4"/>
        <v>9</v>
      </c>
      <c r="K23" s="29">
        <v>3</v>
      </c>
      <c r="L23" s="48">
        <v>1</v>
      </c>
      <c r="M23" s="30">
        <v>1390</v>
      </c>
      <c r="N23" s="30">
        <v>135</v>
      </c>
      <c r="O23" s="48">
        <f t="shared" si="7"/>
        <v>402.6651216685979</v>
      </c>
      <c r="P23" s="52">
        <v>41768</v>
      </c>
      <c r="Q23" s="36" t="s">
        <v>41</v>
      </c>
    </row>
    <row r="24" spans="1:17" ht="25.5" customHeight="1">
      <c r="A24" s="41">
        <f t="shared" si="5"/>
        <v>19</v>
      </c>
      <c r="B24" s="49">
        <v>15</v>
      </c>
      <c r="C24" s="4" t="s">
        <v>60</v>
      </c>
      <c r="D24" s="30">
        <v>1240</v>
      </c>
      <c r="E24" s="48">
        <f t="shared" si="6"/>
        <v>359.2120509849363</v>
      </c>
      <c r="F24" s="48">
        <v>3478</v>
      </c>
      <c r="G24" s="15">
        <f>(D24-F24)/F24</f>
        <v>-0.6434732604945371</v>
      </c>
      <c r="H24" s="30">
        <v>77</v>
      </c>
      <c r="I24" s="29">
        <v>6</v>
      </c>
      <c r="J24" s="27">
        <f t="shared" si="4"/>
        <v>12.833333333333334</v>
      </c>
      <c r="K24" s="29">
        <v>1</v>
      </c>
      <c r="L24" s="48">
        <v>7</v>
      </c>
      <c r="M24" s="30">
        <v>247282</v>
      </c>
      <c r="N24" s="30">
        <v>17072</v>
      </c>
      <c r="O24" s="48">
        <f t="shared" si="7"/>
        <v>71634.41483198146</v>
      </c>
      <c r="P24" s="52">
        <v>41726</v>
      </c>
      <c r="Q24" s="36" t="s">
        <v>57</v>
      </c>
    </row>
    <row r="25" spans="1:17" ht="25.5" customHeight="1">
      <c r="A25" s="41">
        <f t="shared" si="5"/>
        <v>20</v>
      </c>
      <c r="B25" s="55">
        <v>17</v>
      </c>
      <c r="C25" s="4" t="s">
        <v>68</v>
      </c>
      <c r="D25" s="30">
        <v>1003</v>
      </c>
      <c r="E25" s="48">
        <f>D25/3.452</f>
        <v>290.55619930475086</v>
      </c>
      <c r="F25" s="48">
        <v>1635</v>
      </c>
      <c r="G25" s="15">
        <f>(D25-F25)/F25</f>
        <v>-0.38654434250764524</v>
      </c>
      <c r="H25" s="30">
        <v>69</v>
      </c>
      <c r="I25" s="29">
        <v>6</v>
      </c>
      <c r="J25" s="27">
        <f t="shared" si="4"/>
        <v>11.5</v>
      </c>
      <c r="K25" s="29">
        <v>1</v>
      </c>
      <c r="L25" s="48">
        <v>8</v>
      </c>
      <c r="M25" s="30">
        <v>12764</v>
      </c>
      <c r="N25" s="30">
        <v>1029</v>
      </c>
      <c r="O25" s="48">
        <f t="shared" si="7"/>
        <v>3697.566628041715</v>
      </c>
      <c r="P25" s="54">
        <v>41719</v>
      </c>
      <c r="Q25" s="36" t="s">
        <v>56</v>
      </c>
    </row>
    <row r="26" spans="1:17" ht="27" customHeight="1">
      <c r="A26" s="41"/>
      <c r="B26" s="49"/>
      <c r="C26" s="12" t="s">
        <v>58</v>
      </c>
      <c r="D26" s="47">
        <f>SUM(D16:D25)+D14</f>
        <v>763294</v>
      </c>
      <c r="E26" s="47">
        <f>SUM(E16:E25)+E14</f>
        <v>221116.45422943222</v>
      </c>
      <c r="F26" s="47">
        <v>698969.26</v>
      </c>
      <c r="G26" s="13">
        <f>(D26-F26)/F26</f>
        <v>0.09202799562315514</v>
      </c>
      <c r="H26" s="47">
        <f>SUM(H16:H25)+H14</f>
        <v>48554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55">
        <v>20</v>
      </c>
      <c r="C28" s="4" t="s">
        <v>8</v>
      </c>
      <c r="D28" s="30">
        <v>356</v>
      </c>
      <c r="E28" s="48">
        <f aca="true" t="shared" si="8" ref="E28:E33">D28/3.452</f>
        <v>103.12862108922364</v>
      </c>
      <c r="F28" s="48">
        <v>721</v>
      </c>
      <c r="G28" s="15">
        <f>(D28-F28)/F28</f>
        <v>-0.5062413314840499</v>
      </c>
      <c r="H28" s="30">
        <v>24</v>
      </c>
      <c r="I28" s="29">
        <v>2</v>
      </c>
      <c r="J28" s="27">
        <f aca="true" t="shared" si="9" ref="J28:J33">H28/I28</f>
        <v>12</v>
      </c>
      <c r="K28" s="29">
        <v>1</v>
      </c>
      <c r="L28" s="48">
        <v>5</v>
      </c>
      <c r="M28" s="30">
        <v>42641.6</v>
      </c>
      <c r="N28" s="30">
        <v>2979</v>
      </c>
      <c r="O28" s="48">
        <f aca="true" t="shared" si="10" ref="O28:O33">M28/3.452</f>
        <v>12352.723059096175</v>
      </c>
      <c r="P28" s="54">
        <v>41740</v>
      </c>
      <c r="Q28" s="36" t="s">
        <v>57</v>
      </c>
    </row>
    <row r="29" spans="1:17" ht="25.5" customHeight="1">
      <c r="A29" s="41">
        <f>A28+1</f>
        <v>22</v>
      </c>
      <c r="B29" s="55">
        <v>19</v>
      </c>
      <c r="C29" s="4" t="s">
        <v>16</v>
      </c>
      <c r="D29" s="30">
        <v>342</v>
      </c>
      <c r="E29" s="48">
        <f t="shared" si="8"/>
        <v>99.07300115874855</v>
      </c>
      <c r="F29" s="48">
        <v>1017</v>
      </c>
      <c r="G29" s="15">
        <f>(D29-F29)/F29</f>
        <v>-0.6637168141592921</v>
      </c>
      <c r="H29" s="30">
        <v>30</v>
      </c>
      <c r="I29" s="29">
        <v>3</v>
      </c>
      <c r="J29" s="27">
        <f t="shared" si="9"/>
        <v>10</v>
      </c>
      <c r="K29" s="29">
        <v>2</v>
      </c>
      <c r="L29" s="48">
        <v>1</v>
      </c>
      <c r="M29" s="30">
        <v>55989.5</v>
      </c>
      <c r="N29" s="30">
        <v>4244</v>
      </c>
      <c r="O29" s="48">
        <f t="shared" si="10"/>
        <v>16219.438006952492</v>
      </c>
      <c r="P29" s="54">
        <v>41726</v>
      </c>
      <c r="Q29" s="36" t="s">
        <v>17</v>
      </c>
    </row>
    <row r="30" spans="1:17" ht="25.5" customHeight="1">
      <c r="A30" s="41">
        <f>A29+1</f>
        <v>23</v>
      </c>
      <c r="B30" s="55" t="s">
        <v>55</v>
      </c>
      <c r="C30" s="4" t="s">
        <v>42</v>
      </c>
      <c r="D30" s="30">
        <v>304</v>
      </c>
      <c r="E30" s="48">
        <f t="shared" si="8"/>
        <v>88.0648899188876</v>
      </c>
      <c r="F30" s="48" t="s">
        <v>53</v>
      </c>
      <c r="G30" s="15" t="s">
        <v>53</v>
      </c>
      <c r="H30" s="30">
        <v>48</v>
      </c>
      <c r="I30" s="29">
        <v>5</v>
      </c>
      <c r="J30" s="27">
        <f t="shared" si="9"/>
        <v>9.6</v>
      </c>
      <c r="K30" s="29">
        <v>2</v>
      </c>
      <c r="L30" s="48"/>
      <c r="M30" s="30">
        <v>2013</v>
      </c>
      <c r="N30" s="30">
        <v>211</v>
      </c>
      <c r="O30" s="48">
        <f t="shared" si="10"/>
        <v>583.1402085747393</v>
      </c>
      <c r="P30" s="52">
        <v>41740</v>
      </c>
      <c r="Q30" s="36" t="s">
        <v>43</v>
      </c>
    </row>
    <row r="31" spans="1:17" ht="25.5" customHeight="1">
      <c r="A31" s="41">
        <f>A30+1</f>
        <v>24</v>
      </c>
      <c r="B31" s="55">
        <v>22</v>
      </c>
      <c r="C31" s="4" t="s">
        <v>1</v>
      </c>
      <c r="D31" s="30">
        <v>263</v>
      </c>
      <c r="E31" s="48">
        <f t="shared" si="8"/>
        <v>76.18771726535341</v>
      </c>
      <c r="F31" s="48">
        <v>224</v>
      </c>
      <c r="G31" s="15">
        <f>(D31-F31)/F31</f>
        <v>0.17410714285714285</v>
      </c>
      <c r="H31" s="30">
        <v>17</v>
      </c>
      <c r="I31" s="29">
        <v>2</v>
      </c>
      <c r="J31" s="27">
        <f t="shared" si="9"/>
        <v>8.5</v>
      </c>
      <c r="K31" s="29">
        <v>1</v>
      </c>
      <c r="L31" s="48"/>
      <c r="M31" s="30">
        <v>18170</v>
      </c>
      <c r="N31" s="30">
        <v>1474</v>
      </c>
      <c r="O31" s="48">
        <f t="shared" si="10"/>
        <v>5263.61529548088</v>
      </c>
      <c r="P31" s="52">
        <v>41628</v>
      </c>
      <c r="Q31" s="36" t="s">
        <v>2</v>
      </c>
    </row>
    <row r="32" spans="1:17" ht="25.5" customHeight="1">
      <c r="A32" s="41">
        <f>A31+1</f>
        <v>25</v>
      </c>
      <c r="B32" s="55">
        <v>13</v>
      </c>
      <c r="C32" s="4" t="s">
        <v>9</v>
      </c>
      <c r="D32" s="30">
        <v>218</v>
      </c>
      <c r="E32" s="48">
        <f t="shared" si="8"/>
        <v>63.151796060254924</v>
      </c>
      <c r="F32" s="30">
        <v>6683.5</v>
      </c>
      <c r="G32" s="15">
        <f>(D32-F32)/F32</f>
        <v>-0.967382359542156</v>
      </c>
      <c r="H32" s="30">
        <v>16</v>
      </c>
      <c r="I32" s="29">
        <v>3</v>
      </c>
      <c r="J32" s="27">
        <f t="shared" si="9"/>
        <v>5.333333333333333</v>
      </c>
      <c r="K32" s="29">
        <v>7</v>
      </c>
      <c r="L32" s="48">
        <v>3</v>
      </c>
      <c r="M32" s="30">
        <v>35136</v>
      </c>
      <c r="N32" s="30">
        <v>2518</v>
      </c>
      <c r="O32" s="48">
        <f t="shared" si="10"/>
        <v>10178.447276940904</v>
      </c>
      <c r="P32" s="54">
        <v>41754</v>
      </c>
      <c r="Q32" s="36" t="s">
        <v>10</v>
      </c>
    </row>
    <row r="33" spans="1:17" ht="25.5" customHeight="1">
      <c r="A33" s="41">
        <f>A32+1</f>
        <v>26</v>
      </c>
      <c r="B33" s="55" t="s">
        <v>55</v>
      </c>
      <c r="C33" s="4" t="s">
        <v>13</v>
      </c>
      <c r="D33" s="30">
        <v>82</v>
      </c>
      <c r="E33" s="48">
        <f t="shared" si="8"/>
        <v>23.754345307068366</v>
      </c>
      <c r="F33" s="30" t="s">
        <v>53</v>
      </c>
      <c r="G33" s="15" t="s">
        <v>63</v>
      </c>
      <c r="H33" s="30">
        <v>8</v>
      </c>
      <c r="I33" s="29">
        <v>1</v>
      </c>
      <c r="J33" s="27">
        <f t="shared" si="9"/>
        <v>8</v>
      </c>
      <c r="K33" s="29">
        <v>1</v>
      </c>
      <c r="L33" s="48"/>
      <c r="M33" s="30">
        <v>302960.21</v>
      </c>
      <c r="N33" s="30">
        <v>21371</v>
      </c>
      <c r="O33" s="48">
        <f t="shared" si="10"/>
        <v>87763.67612977985</v>
      </c>
      <c r="P33" s="52">
        <v>41691</v>
      </c>
      <c r="Q33" s="36" t="s">
        <v>57</v>
      </c>
    </row>
    <row r="34" spans="1:17" ht="27" customHeight="1">
      <c r="A34" s="41"/>
      <c r="B34" s="49"/>
      <c r="C34" s="12" t="s">
        <v>20</v>
      </c>
      <c r="D34" s="47">
        <f>SUM(D28:D33)+D26</f>
        <v>764859</v>
      </c>
      <c r="E34" s="47">
        <f>SUM(E28:E33)+E26</f>
        <v>221569.81460023177</v>
      </c>
      <c r="F34" s="47">
        <v>699719.26</v>
      </c>
      <c r="G34" s="13">
        <f>(D34-F34)/F34</f>
        <v>0.09309410748533632</v>
      </c>
      <c r="H34" s="47">
        <f>SUM(H28:H33)+H26</f>
        <v>48697</v>
      </c>
      <c r="I34" s="47"/>
      <c r="J34" s="31"/>
      <c r="K34" s="33"/>
      <c r="L34" s="31"/>
      <c r="M34" s="34"/>
      <c r="N34" s="34"/>
      <c r="O34" s="48"/>
      <c r="P34" s="35"/>
      <c r="Q34" s="43"/>
    </row>
    <row r="35" spans="1:17" ht="12" customHeight="1">
      <c r="A35" s="44"/>
      <c r="B35" s="46"/>
      <c r="C35" s="9"/>
      <c r="D35" s="10"/>
      <c r="E35" s="10"/>
      <c r="F35" s="10"/>
      <c r="G35" s="20"/>
      <c r="H35" s="19"/>
      <c r="I35" s="21"/>
      <c r="J35" s="21"/>
      <c r="K35" s="32"/>
      <c r="L35" s="21"/>
      <c r="M35" s="22"/>
      <c r="N35" s="22"/>
      <c r="O35" s="22"/>
      <c r="P35" s="11"/>
      <c r="Q35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2014-05-19T15:02:46Z</dcterms:modified>
  <cp:category/>
  <cp:version/>
  <cp:contentType/>
  <cp:contentStatus/>
</cp:coreProperties>
</file>