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5540" windowHeight="6960" tabRatio="601" activeTab="0"/>
  </bookViews>
  <sheets>
    <sheet name="July 18-24 ... Liepos 18-24" sheetId="1" r:id="rId1"/>
  </sheets>
  <definedNames/>
  <calcPr fullCalcOnLoad="1"/>
</workbook>
</file>

<file path=xl/sharedStrings.xml><?xml version="1.0" encoding="utf-8"?>
<sst xmlns="http://schemas.openxmlformats.org/spreadsheetml/2006/main" count="133" uniqueCount="95">
  <si>
    <t>Operacija "Riešutai"
(The Nut Job)</t>
  </si>
  <si>
    <t>Prior Entertainment</t>
  </si>
  <si>
    <t>Meškų žemė 3D
(Land Of The Bears 3D)</t>
  </si>
  <si>
    <t>Incognito Films</t>
  </si>
  <si>
    <t>ACME Film /
Sony</t>
  </si>
  <si>
    <t>-</t>
  </si>
  <si>
    <t>ACME Film</t>
  </si>
  <si>
    <t>Theatrical Film Distribution /
20th Century Fox</t>
  </si>
  <si>
    <t>ACME Film</t>
  </si>
  <si>
    <t>Olis ir piratų lobis
(Dive Olly Dive and the Pirate Treasure)</t>
  </si>
  <si>
    <t>Theatrical Film Distribution</t>
  </si>
  <si>
    <t>Žigolo
(Fading Gigolo)</t>
  </si>
  <si>
    <t>Top Film / Incognito Films</t>
  </si>
  <si>
    <t>Transformeriai: išnykimo amžius
(Transformers: Age of Extinction)</t>
  </si>
  <si>
    <t>Forum Cinemas /
Paramount</t>
  </si>
  <si>
    <t>Rio 2</t>
  </si>
  <si>
    <t>Plastikas
(Plastic)</t>
  </si>
  <si>
    <t>Didžioji skruzdėlyčių karalystė
(Minuscule, Valley of the Lost Ants)</t>
  </si>
  <si>
    <t>Ledo šalis
(Frozen)</t>
  </si>
  <si>
    <t>Forum Cinemas /
WDSMPI</t>
  </si>
  <si>
    <t>Išvalymas: anarchija
(The Purge: Anarchy)</t>
  </si>
  <si>
    <t>Forum Cinemas /
Universal</t>
  </si>
  <si>
    <t>-</t>
  </si>
  <si>
    <t>Pre-views</t>
  </si>
  <si>
    <t>Beždžionių planetos aušra
(Dawn of the Planet of the Apes)</t>
  </si>
  <si>
    <t>Pasivaikščiojimas su dinozaurais
(Walking with Dinosaurs)</t>
  </si>
  <si>
    <t>Ties riba į rytojų
(Edge of Tomorrow)</t>
  </si>
  <si>
    <t>ACME Film /
Warner Bros.</t>
  </si>
  <si>
    <t xml:space="preserve">Bendros
pajamos 
(Lt) </t>
  </si>
  <si>
    <t>Dėl mūsų likimo ir žvaigždės kaltos
(The Fault In Our Stars)</t>
  </si>
  <si>
    <t>Nevykėliai po priedanga 2
(22 Jump Street)</t>
  </si>
  <si>
    <t>Bendras 
žiūrovų
sk.</t>
  </si>
  <si>
    <t>Premjeros 
data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</si>
  <si>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</si>
  <si>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</si>
  <si>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</si>
  <si>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</si>
  <si>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</si>
  <si>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</si>
  <si>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</si>
  <si>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</si>
  <si>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Meilės punšas
(Love Punch)</t>
  </si>
  <si>
    <t>Atostogos
(Walking On Sunshine)</t>
  </si>
  <si>
    <t>Kraujo kerštas
(In The Blood)</t>
  </si>
  <si>
    <t>Garsų pasaulio įrašai</t>
  </si>
  <si>
    <t>-</t>
  </si>
  <si>
    <t>-</t>
  </si>
  <si>
    <t>-</t>
  </si>
  <si>
    <t>Didis grožis
(La Grande belezza / The Great Beauty)</t>
  </si>
  <si>
    <t>Prior Entertainment</t>
  </si>
  <si>
    <t>Kumba
(Khumba)</t>
  </si>
  <si>
    <t>Garsų pasaulio įrašai</t>
  </si>
  <si>
    <t>-</t>
  </si>
  <si>
    <t>Mona</t>
  </si>
  <si>
    <t>Ilgas kelias žemyn
(A Long Way Down)</t>
  </si>
  <si>
    <t>Viešbutis "Grand Budapest"
(Grand Budapest Hotel)</t>
  </si>
  <si>
    <t>-</t>
  </si>
  <si>
    <t>P</t>
  </si>
  <si>
    <t>Seks video
(Sex Tape)</t>
  </si>
  <si>
    <t>Atpildas
(The Railway Man)</t>
  </si>
  <si>
    <t>ACME Film</t>
  </si>
  <si>
    <t>Lego filmas
(Lego Movie)</t>
  </si>
  <si>
    <t>Incognito Films</t>
  </si>
  <si>
    <t>Kartu ne savo noru
(Blended)</t>
  </si>
  <si>
    <t>Theatrical Film Distribution</t>
  </si>
  <si>
    <t>Aistrų vulkanas
(Volcano)</t>
  </si>
  <si>
    <t>N</t>
  </si>
  <si>
    <t>Kaip prisijaukinti slibiną 2
(How To Train Your Dragon 2)</t>
  </si>
  <si>
    <t>Piktadarės istorija
(Maleficent)</t>
  </si>
  <si>
    <t>Forum Cinemas /
WDSMPI</t>
  </si>
  <si>
    <t>TOTAL (top20):</t>
  </si>
  <si>
    <t>TOTAL (top30):</t>
  </si>
  <si>
    <t>Movie</t>
  </si>
  <si>
    <t>Change</t>
  </si>
  <si>
    <t xml:space="preserve">July 18 - 24 d. Lithuanian top-30 </t>
  </si>
  <si>
    <t>Liepos 18 - 24 d. Lietuvos kino teatruose rodytų filmų top-30</t>
  </si>
  <si>
    <t>July
11 - 17
GBO
(Lt)</t>
  </si>
  <si>
    <t>Liepos
11 - 17 d. 
pajamos
(Lt)</t>
  </si>
  <si>
    <t>July
18 - 24
GBO
(Lt)</t>
  </si>
  <si>
    <t>Liepos
18 - 24 d. 
pajamos
(Lt)</t>
  </si>
  <si>
    <t>Liepos
18 - 24 d.  
žiūrovų
sk.</t>
  </si>
  <si>
    <t>July
18 - 24
ADM</t>
  </si>
  <si>
    <t>July
18 - 24
GBO
(Eur)</t>
  </si>
  <si>
    <t>Liepos
18 - 24 d. 
pajamos
(Eur)</t>
  </si>
  <si>
    <t>-</t>
  </si>
  <si>
    <t>Show count</t>
  </si>
  <si>
    <t>Average ADM</t>
  </si>
  <si>
    <t>DCO count</t>
  </si>
  <si>
    <t>Week on screens</t>
  </si>
  <si>
    <t>TOTAL GBO     (Lt)</t>
  </si>
  <si>
    <t>TOTAL ADM</t>
  </si>
  <si>
    <t>TOTAL GBO (Eur)</t>
  </si>
  <si>
    <t>Release   Date</t>
  </si>
  <si>
    <t>Distributor</t>
  </si>
  <si>
    <t>TOTAL (top10):</t>
  </si>
</sst>
</file>

<file path=xl/styles.xml><?xml version="1.0" encoding="utf-8"?>
<styleSheet xmlns="http://schemas.openxmlformats.org/spreadsheetml/2006/main">
  <numFmts count="58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@"/>
    <numFmt numFmtId="212" formatCode="0.00"/>
    <numFmt numFmtId="213" formatCode="General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/>
    </xf>
    <xf numFmtId="204" fontId="6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49" fontId="5" fillId="7" borderId="16" xfId="0" applyNumberFormat="1" applyFont="1" applyFill="1" applyBorder="1" applyAlignment="1">
      <alignment horizontal="center" vertical="center" wrapText="1"/>
    </xf>
    <xf numFmtId="49" fontId="5" fillId="7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24" borderId="13" xfId="0" applyNumberFormat="1" applyFont="1" applyFill="1" applyBorder="1" applyAlignment="1">
      <alignment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211" fontId="4" fillId="0" borderId="11" xfId="0" applyNumberFormat="1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27" borderId="14" xfId="0" applyFont="1" applyFill="1" applyBorder="1" applyAlignment="1">
      <alignment horizontal="center" vertical="center"/>
    </xf>
    <xf numFmtId="3" fontId="4" fillId="24" borderId="13" xfId="0" applyNumberFormat="1" applyFont="1" applyFill="1" applyBorder="1" applyAlignment="1" applyProtection="1">
      <alignment horizontal="center" vertical="center" wrapText="1"/>
      <protection/>
    </xf>
    <xf numFmtId="3" fontId="4" fillId="24" borderId="1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6" fillId="24" borderId="13" xfId="0" applyNumberFormat="1" applyFont="1" applyFill="1" applyBorder="1" applyAlignment="1">
      <alignment horizontal="center" vertical="center"/>
    </xf>
    <xf numFmtId="10" fontId="6" fillId="24" borderId="13" xfId="0" applyNumberFormat="1" applyFont="1" applyFill="1" applyBorder="1" applyAlignment="1">
      <alignment horizontal="center" vertical="center"/>
    </xf>
    <xf numFmtId="1" fontId="6" fillId="26" borderId="13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49" fontId="5" fillId="8" borderId="23" xfId="0" applyNumberFormat="1" applyFont="1" applyFill="1" applyBorder="1" applyAlignment="1">
      <alignment horizontal="center" vertical="center" wrapText="1"/>
    </xf>
    <xf numFmtId="49" fontId="5" fillId="8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1.8515625" style="3" customWidth="1"/>
    <col min="4" max="6" width="14.00390625" style="3" bestFit="1" customWidth="1"/>
    <col min="7" max="7" width="10.8515625" style="3" customWidth="1"/>
    <col min="8" max="8" width="14.00390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ht="19.5">
      <c r="A1" s="1" t="s">
        <v>74</v>
      </c>
    </row>
    <row r="2" spans="1:11" ht="19.5">
      <c r="A2" s="1" t="s">
        <v>75</v>
      </c>
      <c r="B2" s="1"/>
      <c r="C2" s="1"/>
      <c r="D2" s="2"/>
      <c r="E2" s="23"/>
      <c r="G2" s="28"/>
      <c r="K2"/>
    </row>
    <row r="3" ht="13.5" thickBot="1"/>
    <row r="4" spans="1:17" ht="57" customHeight="1" thickBot="1">
      <c r="A4" s="51"/>
      <c r="B4" s="52"/>
      <c r="C4" s="53" t="s">
        <v>72</v>
      </c>
      <c r="D4" s="53" t="s">
        <v>78</v>
      </c>
      <c r="E4" s="53" t="s">
        <v>82</v>
      </c>
      <c r="F4" s="53" t="s">
        <v>76</v>
      </c>
      <c r="G4" s="53" t="s">
        <v>73</v>
      </c>
      <c r="H4" s="53" t="s">
        <v>81</v>
      </c>
      <c r="I4" s="53" t="s">
        <v>85</v>
      </c>
      <c r="J4" s="53" t="s">
        <v>86</v>
      </c>
      <c r="K4" s="53" t="s">
        <v>87</v>
      </c>
      <c r="L4" s="53" t="s">
        <v>88</v>
      </c>
      <c r="M4" s="53" t="s">
        <v>89</v>
      </c>
      <c r="N4" s="53" t="s">
        <v>90</v>
      </c>
      <c r="O4" s="53" t="s">
        <v>91</v>
      </c>
      <c r="P4" s="53" t="s">
        <v>92</v>
      </c>
      <c r="Q4" s="54" t="s">
        <v>93</v>
      </c>
    </row>
    <row r="5" spans="1:17" ht="61.5" customHeight="1" thickBot="1">
      <c r="A5" s="71"/>
      <c r="B5" s="72"/>
      <c r="C5" s="73" t="s">
        <v>38</v>
      </c>
      <c r="D5" s="73" t="s">
        <v>79</v>
      </c>
      <c r="E5" s="73" t="s">
        <v>83</v>
      </c>
      <c r="F5" s="73" t="s">
        <v>77</v>
      </c>
      <c r="G5" s="73" t="s">
        <v>39</v>
      </c>
      <c r="H5" s="73" t="s">
        <v>80</v>
      </c>
      <c r="I5" s="73" t="s">
        <v>35</v>
      </c>
      <c r="J5" s="73" t="s">
        <v>33</v>
      </c>
      <c r="K5" s="73" t="s">
        <v>36</v>
      </c>
      <c r="L5" s="73" t="s">
        <v>40</v>
      </c>
      <c r="M5" s="73" t="s">
        <v>28</v>
      </c>
      <c r="N5" s="73" t="s">
        <v>31</v>
      </c>
      <c r="O5" s="73" t="s">
        <v>37</v>
      </c>
      <c r="P5" s="73" t="s">
        <v>32</v>
      </c>
      <c r="Q5" s="74" t="s">
        <v>34</v>
      </c>
    </row>
    <row r="6" spans="1:17" ht="25.5" customHeight="1">
      <c r="A6" s="66">
        <v>1</v>
      </c>
      <c r="B6" s="57">
        <v>1</v>
      </c>
      <c r="C6" s="58" t="s">
        <v>67</v>
      </c>
      <c r="D6" s="64">
        <v>131425.1</v>
      </c>
      <c r="E6" s="67">
        <f aca="true" t="shared" si="0" ref="E6:E15">D6/3.452</f>
        <v>38072.16106604867</v>
      </c>
      <c r="F6" s="67">
        <v>373143.64</v>
      </c>
      <c r="G6" s="68">
        <f>(D6-F6)/F6</f>
        <v>-0.6477895214829335</v>
      </c>
      <c r="H6" s="64">
        <v>8826</v>
      </c>
      <c r="I6" s="65">
        <v>408</v>
      </c>
      <c r="J6" s="69">
        <f aca="true" t="shared" si="1" ref="J6:J15">H6/I6</f>
        <v>21.63235294117647</v>
      </c>
      <c r="K6" s="65">
        <v>22</v>
      </c>
      <c r="L6" s="67">
        <v>3</v>
      </c>
      <c r="M6" s="64">
        <v>901820.75</v>
      </c>
      <c r="N6" s="64">
        <v>61378</v>
      </c>
      <c r="O6" s="67">
        <f aca="true" t="shared" si="2" ref="O6:O15">M6/3.452</f>
        <v>261245.87195828505</v>
      </c>
      <c r="P6" s="48">
        <v>41824</v>
      </c>
      <c r="Q6" s="70" t="s">
        <v>7</v>
      </c>
    </row>
    <row r="7" spans="1:17" ht="25.5" customHeight="1">
      <c r="A7" s="37">
        <f>A6+1</f>
        <v>2</v>
      </c>
      <c r="B7" s="61" t="s">
        <v>66</v>
      </c>
      <c r="C7" s="4" t="s">
        <v>24</v>
      </c>
      <c r="D7" s="30">
        <v>119272.36</v>
      </c>
      <c r="E7" s="42">
        <f>D7/3.452</f>
        <v>34551.66859791426</v>
      </c>
      <c r="F7" s="30" t="s">
        <v>22</v>
      </c>
      <c r="G7" s="15" t="s">
        <v>5</v>
      </c>
      <c r="H7" s="30">
        <v>7305</v>
      </c>
      <c r="I7" s="29">
        <v>247</v>
      </c>
      <c r="J7" s="27">
        <f t="shared" si="1"/>
        <v>29.574898785425102</v>
      </c>
      <c r="K7" s="29">
        <v>11</v>
      </c>
      <c r="L7" s="42">
        <v>1</v>
      </c>
      <c r="M7" s="30">
        <v>121022.36</v>
      </c>
      <c r="N7" s="30">
        <v>7420</v>
      </c>
      <c r="O7" s="42">
        <f>M7/3.452</f>
        <v>35058.62108922364</v>
      </c>
      <c r="P7" s="48">
        <v>41838</v>
      </c>
      <c r="Q7" s="36" t="s">
        <v>7</v>
      </c>
    </row>
    <row r="8" spans="1:17" ht="25.5" customHeight="1">
      <c r="A8" s="37">
        <f aca="true" t="shared" si="3" ref="A8:A15">A7+1</f>
        <v>3</v>
      </c>
      <c r="B8" s="62" t="s">
        <v>66</v>
      </c>
      <c r="C8" s="4" t="s">
        <v>50</v>
      </c>
      <c r="D8" s="30">
        <v>88535</v>
      </c>
      <c r="E8" s="42">
        <f>D8/3.452</f>
        <v>25647.45075318656</v>
      </c>
      <c r="F8" s="42" t="s">
        <v>84</v>
      </c>
      <c r="G8" s="15" t="s">
        <v>5</v>
      </c>
      <c r="H8" s="30">
        <v>6486</v>
      </c>
      <c r="I8" s="29">
        <v>448</v>
      </c>
      <c r="J8" s="27">
        <f t="shared" si="1"/>
        <v>14.477678571428571</v>
      </c>
      <c r="K8" s="29">
        <v>23</v>
      </c>
      <c r="L8" s="42">
        <v>1</v>
      </c>
      <c r="M8" s="30">
        <v>88535</v>
      </c>
      <c r="N8" s="30">
        <v>6486</v>
      </c>
      <c r="O8" s="42">
        <f>M8/3.452</f>
        <v>25647.45075318656</v>
      </c>
      <c r="P8" s="48">
        <v>41838</v>
      </c>
      <c r="Q8" s="36" t="s">
        <v>51</v>
      </c>
    </row>
    <row r="9" spans="1:17" ht="25.5" customHeight="1">
      <c r="A9" s="37">
        <f t="shared" si="3"/>
        <v>4</v>
      </c>
      <c r="B9" s="49">
        <v>2</v>
      </c>
      <c r="C9" s="4" t="s">
        <v>13</v>
      </c>
      <c r="D9" s="30">
        <v>67014.48</v>
      </c>
      <c r="E9" s="42">
        <f t="shared" si="0"/>
        <v>19413.232908458864</v>
      </c>
      <c r="F9" s="42">
        <v>153943.62</v>
      </c>
      <c r="G9" s="15">
        <f>(D9-F9)/F9</f>
        <v>-0.564681667223364</v>
      </c>
      <c r="H9" s="30">
        <v>3645</v>
      </c>
      <c r="I9" s="29">
        <v>150</v>
      </c>
      <c r="J9" s="27">
        <f t="shared" si="1"/>
        <v>24.3</v>
      </c>
      <c r="K9" s="29">
        <v>10</v>
      </c>
      <c r="L9" s="42">
        <v>4</v>
      </c>
      <c r="M9" s="30">
        <v>757542.7</v>
      </c>
      <c r="N9" s="30">
        <v>42151</v>
      </c>
      <c r="O9" s="42">
        <f t="shared" si="2"/>
        <v>219450.37659327924</v>
      </c>
      <c r="P9" s="48">
        <v>41817</v>
      </c>
      <c r="Q9" s="36" t="s">
        <v>14</v>
      </c>
    </row>
    <row r="10" spans="1:17" ht="25.5" customHeight="1">
      <c r="A10" s="37">
        <f t="shared" si="3"/>
        <v>5</v>
      </c>
      <c r="B10" s="62" t="s">
        <v>66</v>
      </c>
      <c r="C10" s="4" t="s">
        <v>20</v>
      </c>
      <c r="D10" s="30">
        <v>50772.6</v>
      </c>
      <c r="E10" s="42">
        <f>D10/3.452</f>
        <v>14708.169177288528</v>
      </c>
      <c r="F10" s="42" t="s">
        <v>84</v>
      </c>
      <c r="G10" s="15" t="s">
        <v>5</v>
      </c>
      <c r="H10" s="30">
        <v>3198</v>
      </c>
      <c r="I10" s="29">
        <v>235</v>
      </c>
      <c r="J10" s="27">
        <f t="shared" si="1"/>
        <v>13.608510638297872</v>
      </c>
      <c r="K10" s="29">
        <v>10</v>
      </c>
      <c r="L10" s="42">
        <v>1</v>
      </c>
      <c r="M10" s="30">
        <v>50772.6</v>
      </c>
      <c r="N10" s="30">
        <v>3198</v>
      </c>
      <c r="O10" s="42">
        <f t="shared" si="2"/>
        <v>14708.169177288528</v>
      </c>
      <c r="P10" s="48">
        <v>41838</v>
      </c>
      <c r="Q10" s="36" t="s">
        <v>21</v>
      </c>
    </row>
    <row r="11" spans="1:17" ht="25.5" customHeight="1">
      <c r="A11" s="37">
        <f t="shared" si="3"/>
        <v>6</v>
      </c>
      <c r="B11" s="49">
        <v>3</v>
      </c>
      <c r="C11" s="4" t="s">
        <v>63</v>
      </c>
      <c r="D11" s="30">
        <v>39295.48</v>
      </c>
      <c r="E11" s="42">
        <f t="shared" si="0"/>
        <v>11383.395133256085</v>
      </c>
      <c r="F11" s="30">
        <v>104347.72</v>
      </c>
      <c r="G11" s="15">
        <f>(D11-F11)/F11</f>
        <v>-0.6234179338082326</v>
      </c>
      <c r="H11" s="30">
        <v>2473</v>
      </c>
      <c r="I11" s="29">
        <v>113</v>
      </c>
      <c r="J11" s="27">
        <f t="shared" si="1"/>
        <v>21.884955752212388</v>
      </c>
      <c r="K11" s="29">
        <v>10</v>
      </c>
      <c r="L11" s="42">
        <v>2</v>
      </c>
      <c r="M11" s="30">
        <v>154655.1</v>
      </c>
      <c r="N11" s="30">
        <v>10541</v>
      </c>
      <c r="O11" s="42">
        <f t="shared" si="2"/>
        <v>44801.593279258406</v>
      </c>
      <c r="P11" s="59">
        <v>41831</v>
      </c>
      <c r="Q11" s="36" t="s">
        <v>8</v>
      </c>
    </row>
    <row r="12" spans="1:17" ht="25.5" customHeight="1">
      <c r="A12" s="37">
        <f t="shared" si="3"/>
        <v>7</v>
      </c>
      <c r="B12" s="62" t="s">
        <v>66</v>
      </c>
      <c r="C12" s="58" t="s">
        <v>59</v>
      </c>
      <c r="D12" s="30">
        <v>16162.21</v>
      </c>
      <c r="E12" s="42">
        <f>D12/3.452</f>
        <v>4681.9843568945535</v>
      </c>
      <c r="F12" s="42" t="s">
        <v>84</v>
      </c>
      <c r="G12" s="15" t="s">
        <v>5</v>
      </c>
      <c r="H12" s="30">
        <v>1076</v>
      </c>
      <c r="I12" s="29">
        <v>87</v>
      </c>
      <c r="J12" s="27">
        <f t="shared" si="1"/>
        <v>12.367816091954023</v>
      </c>
      <c r="K12" s="29">
        <v>9</v>
      </c>
      <c r="L12" s="42">
        <v>1</v>
      </c>
      <c r="M12" s="30">
        <v>16162.21</v>
      </c>
      <c r="N12" s="30">
        <v>1076</v>
      </c>
      <c r="O12" s="42">
        <f t="shared" si="2"/>
        <v>4681.9843568945535</v>
      </c>
      <c r="P12" s="48">
        <v>41838</v>
      </c>
      <c r="Q12" s="36" t="s">
        <v>60</v>
      </c>
    </row>
    <row r="13" spans="1:17" ht="25.5" customHeight="1">
      <c r="A13" s="37">
        <f t="shared" si="3"/>
        <v>8</v>
      </c>
      <c r="B13" s="49">
        <v>5</v>
      </c>
      <c r="C13" s="4" t="s">
        <v>30</v>
      </c>
      <c r="D13" s="30">
        <v>11648.2</v>
      </c>
      <c r="E13" s="42">
        <f t="shared" si="0"/>
        <v>3374.333719582851</v>
      </c>
      <c r="F13" s="30">
        <v>41226.31</v>
      </c>
      <c r="G13" s="15">
        <f>(D13-F13)/F13</f>
        <v>-0.7174571287122228</v>
      </c>
      <c r="H13" s="30">
        <v>637</v>
      </c>
      <c r="I13" s="29">
        <v>23</v>
      </c>
      <c r="J13" s="27">
        <f t="shared" si="1"/>
        <v>27.695652173913043</v>
      </c>
      <c r="K13" s="29">
        <v>7</v>
      </c>
      <c r="L13" s="42">
        <v>6</v>
      </c>
      <c r="M13" s="30">
        <v>535952.41</v>
      </c>
      <c r="N13" s="30">
        <v>35399</v>
      </c>
      <c r="O13" s="42">
        <f t="shared" si="2"/>
        <v>155258.5196987254</v>
      </c>
      <c r="P13" s="46">
        <v>41803</v>
      </c>
      <c r="Q13" s="36" t="s">
        <v>4</v>
      </c>
    </row>
    <row r="14" spans="1:17" ht="25.5" customHeight="1">
      <c r="A14" s="37">
        <f t="shared" si="3"/>
        <v>9</v>
      </c>
      <c r="B14" s="49">
        <v>7</v>
      </c>
      <c r="C14" s="4" t="s">
        <v>29</v>
      </c>
      <c r="D14" s="30">
        <v>9893.7</v>
      </c>
      <c r="E14" s="42">
        <f t="shared" si="0"/>
        <v>2866.077636152955</v>
      </c>
      <c r="F14" s="42">
        <v>32218</v>
      </c>
      <c r="G14" s="15">
        <f>(D14-F14)/F14</f>
        <v>-0.6929138990626358</v>
      </c>
      <c r="H14" s="30">
        <v>605</v>
      </c>
      <c r="I14" s="29">
        <v>32</v>
      </c>
      <c r="J14" s="27">
        <f t="shared" si="1"/>
        <v>18.90625</v>
      </c>
      <c r="K14" s="29">
        <v>4</v>
      </c>
      <c r="L14" s="42">
        <v>5</v>
      </c>
      <c r="M14" s="30">
        <v>327632.48</v>
      </c>
      <c r="N14" s="30">
        <v>23638</v>
      </c>
      <c r="O14" s="42">
        <f t="shared" si="2"/>
        <v>94910.91541135573</v>
      </c>
      <c r="P14" s="48">
        <v>41810</v>
      </c>
      <c r="Q14" s="36" t="s">
        <v>7</v>
      </c>
    </row>
    <row r="15" spans="1:17" ht="25.5" customHeight="1">
      <c r="A15" s="37">
        <f t="shared" si="3"/>
        <v>10</v>
      </c>
      <c r="B15" s="49">
        <v>8</v>
      </c>
      <c r="C15" s="4" t="s">
        <v>11</v>
      </c>
      <c r="D15" s="30">
        <v>9860.5</v>
      </c>
      <c r="E15" s="42">
        <f t="shared" si="0"/>
        <v>2856.460023174971</v>
      </c>
      <c r="F15" s="42">
        <v>22898</v>
      </c>
      <c r="G15" s="15">
        <f>(D15-F15)/F15</f>
        <v>-0.5693728709930999</v>
      </c>
      <c r="H15" s="30">
        <v>600</v>
      </c>
      <c r="I15" s="29">
        <v>49</v>
      </c>
      <c r="J15" s="27">
        <f t="shared" si="1"/>
        <v>12.244897959183673</v>
      </c>
      <c r="K15" s="29">
        <v>6</v>
      </c>
      <c r="L15" s="42">
        <v>5</v>
      </c>
      <c r="M15" s="30">
        <v>176687.69999999998</v>
      </c>
      <c r="N15" s="30">
        <v>11794</v>
      </c>
      <c r="O15" s="42">
        <f t="shared" si="2"/>
        <v>51184.15411355736</v>
      </c>
      <c r="P15" s="48">
        <v>41810</v>
      </c>
      <c r="Q15" s="36" t="s">
        <v>3</v>
      </c>
    </row>
    <row r="16" spans="1:17" ht="27" customHeight="1">
      <c r="A16" s="37"/>
      <c r="B16" s="43"/>
      <c r="C16" s="12" t="s">
        <v>94</v>
      </c>
      <c r="D16" s="41">
        <f>SUM(D6:D15)</f>
        <v>543879.63</v>
      </c>
      <c r="E16" s="41">
        <f>SUM(E6:E15)</f>
        <v>157554.9333719583</v>
      </c>
      <c r="F16" s="41">
        <v>845756.9500000001</v>
      </c>
      <c r="G16" s="13">
        <f>(D16-F16)/F16</f>
        <v>-0.3569315274323197</v>
      </c>
      <c r="H16" s="41">
        <f>SUM(H6:H15)</f>
        <v>34851</v>
      </c>
      <c r="I16" s="16"/>
      <c r="J16" s="16"/>
      <c r="K16" s="17"/>
      <c r="L16" s="16"/>
      <c r="M16" s="18"/>
      <c r="N16" s="18"/>
      <c r="O16" s="14"/>
      <c r="P16" s="24"/>
      <c r="Q16" s="36"/>
    </row>
    <row r="17" spans="1:17" ht="9" customHeight="1">
      <c r="A17" s="47"/>
      <c r="B17" s="44"/>
      <c r="C17" s="5"/>
      <c r="D17" s="6"/>
      <c r="E17" s="6"/>
      <c r="F17" s="6"/>
      <c r="G17" s="7"/>
      <c r="H17" s="7"/>
      <c r="I17" s="8"/>
      <c r="J17" s="8"/>
      <c r="K17" s="7"/>
      <c r="L17" s="8"/>
      <c r="M17" s="7"/>
      <c r="N17" s="7"/>
      <c r="O17" s="7"/>
      <c r="P17" s="25"/>
      <c r="Q17" s="38"/>
    </row>
    <row r="18" spans="1:17" ht="25.5" customHeight="1">
      <c r="A18" s="37">
        <f>A15+1</f>
        <v>11</v>
      </c>
      <c r="B18" s="49">
        <v>4</v>
      </c>
      <c r="C18" s="4" t="s">
        <v>42</v>
      </c>
      <c r="D18" s="30">
        <v>8971.8388</v>
      </c>
      <c r="E18" s="42">
        <f aca="true" t="shared" si="4" ref="E18:E27">D18/3.452</f>
        <v>2599.0263035921203</v>
      </c>
      <c r="F18" s="30">
        <v>46804.3</v>
      </c>
      <c r="G18" s="15">
        <f>(D18-F18)/F18</f>
        <v>-0.8083116551257044</v>
      </c>
      <c r="H18" s="30">
        <v>592</v>
      </c>
      <c r="I18" s="29">
        <v>45</v>
      </c>
      <c r="J18" s="27">
        <f aca="true" t="shared" si="5" ref="J18:J27">H18/I18</f>
        <v>13.155555555555555</v>
      </c>
      <c r="K18" s="29">
        <v>8</v>
      </c>
      <c r="L18" s="42">
        <v>2</v>
      </c>
      <c r="M18" s="30">
        <v>58653.1388</v>
      </c>
      <c r="N18" s="30">
        <v>4309</v>
      </c>
      <c r="O18" s="42">
        <f aca="true" t="shared" si="6" ref="O18:O27">M18/3.452</f>
        <v>16991.059907300118</v>
      </c>
      <c r="P18" s="46">
        <v>41831</v>
      </c>
      <c r="Q18" s="36" t="s">
        <v>62</v>
      </c>
    </row>
    <row r="19" spans="1:17" ht="25.5" customHeight="1">
      <c r="A19" s="37">
        <f aca="true" t="shared" si="7" ref="A19:A27">A18+1</f>
        <v>12</v>
      </c>
      <c r="B19" s="63" t="s">
        <v>57</v>
      </c>
      <c r="C19" s="4" t="s">
        <v>58</v>
      </c>
      <c r="D19" s="30">
        <v>7662.6</v>
      </c>
      <c r="E19" s="42">
        <f t="shared" si="4"/>
        <v>2219.756662804172</v>
      </c>
      <c r="F19" s="42" t="s">
        <v>84</v>
      </c>
      <c r="G19" s="15" t="s">
        <v>5</v>
      </c>
      <c r="H19" s="30">
        <v>487</v>
      </c>
      <c r="I19" s="29">
        <v>8</v>
      </c>
      <c r="J19" s="27">
        <f t="shared" si="5"/>
        <v>60.875</v>
      </c>
      <c r="K19" s="29">
        <v>8</v>
      </c>
      <c r="L19" s="42" t="s">
        <v>57</v>
      </c>
      <c r="M19" s="30">
        <v>7662.6</v>
      </c>
      <c r="N19" s="30">
        <v>487</v>
      </c>
      <c r="O19" s="42">
        <f t="shared" si="6"/>
        <v>2219.756662804172</v>
      </c>
      <c r="P19" s="59" t="s">
        <v>23</v>
      </c>
      <c r="Q19" s="36" t="s">
        <v>4</v>
      </c>
    </row>
    <row r="20" spans="1:17" ht="25.5" customHeight="1">
      <c r="A20" s="37">
        <f t="shared" si="7"/>
        <v>13</v>
      </c>
      <c r="B20" s="49">
        <v>6</v>
      </c>
      <c r="C20" s="58" t="s">
        <v>16</v>
      </c>
      <c r="D20" s="64">
        <v>5469</v>
      </c>
      <c r="E20" s="42">
        <f>D20/3.452</f>
        <v>1584.2989571263035</v>
      </c>
      <c r="F20" s="30">
        <v>37535.8</v>
      </c>
      <c r="G20" s="15">
        <f>(D20-F20)/F20</f>
        <v>-0.8542990957965463</v>
      </c>
      <c r="H20" s="64">
        <v>299</v>
      </c>
      <c r="I20" s="65">
        <v>21</v>
      </c>
      <c r="J20" s="27">
        <f>H20/I20</f>
        <v>14.238095238095237</v>
      </c>
      <c r="K20" s="29">
        <v>5</v>
      </c>
      <c r="L20" s="42">
        <v>2</v>
      </c>
      <c r="M20" s="64">
        <v>43094.8</v>
      </c>
      <c r="N20" s="64">
        <v>3013</v>
      </c>
      <c r="O20" s="42">
        <f>M20/3.452</f>
        <v>12484.009269988414</v>
      </c>
      <c r="P20" s="46">
        <v>41831</v>
      </c>
      <c r="Q20" s="36" t="s">
        <v>12</v>
      </c>
    </row>
    <row r="21" spans="1:17" ht="25.5" customHeight="1">
      <c r="A21" s="37">
        <f t="shared" si="7"/>
        <v>14</v>
      </c>
      <c r="B21" s="49" t="s">
        <v>56</v>
      </c>
      <c r="C21" s="4" t="s">
        <v>54</v>
      </c>
      <c r="D21" s="30">
        <v>5265</v>
      </c>
      <c r="E21" s="42">
        <f t="shared" si="4"/>
        <v>1525.2027809965239</v>
      </c>
      <c r="F21" s="30" t="s">
        <v>45</v>
      </c>
      <c r="G21" s="15" t="s">
        <v>5</v>
      </c>
      <c r="H21" s="30">
        <v>351</v>
      </c>
      <c r="I21" s="29">
        <v>1</v>
      </c>
      <c r="J21" s="27">
        <f t="shared" si="5"/>
        <v>351</v>
      </c>
      <c r="K21" s="29">
        <v>1</v>
      </c>
      <c r="L21" s="42">
        <v>6</v>
      </c>
      <c r="M21" s="30">
        <v>74098.8</v>
      </c>
      <c r="N21" s="30">
        <v>5137</v>
      </c>
      <c r="O21" s="42">
        <f t="shared" si="6"/>
        <v>21465.469293163384</v>
      </c>
      <c r="P21" s="48">
        <v>41803</v>
      </c>
      <c r="Q21" s="36" t="s">
        <v>10</v>
      </c>
    </row>
    <row r="22" spans="1:17" ht="25.5" customHeight="1">
      <c r="A22" s="37">
        <f t="shared" si="7"/>
        <v>15</v>
      </c>
      <c r="B22" s="49">
        <v>11</v>
      </c>
      <c r="C22" s="4" t="s">
        <v>26</v>
      </c>
      <c r="D22" s="30">
        <v>5244</v>
      </c>
      <c r="E22" s="42">
        <f t="shared" si="4"/>
        <v>1519.1193511008112</v>
      </c>
      <c r="F22" s="30">
        <v>11966.02</v>
      </c>
      <c r="G22" s="15">
        <f>(D22-F22)/F22</f>
        <v>-0.5617590477034136</v>
      </c>
      <c r="H22" s="30">
        <v>307</v>
      </c>
      <c r="I22" s="29">
        <v>14</v>
      </c>
      <c r="J22" s="27">
        <f t="shared" si="5"/>
        <v>21.928571428571427</v>
      </c>
      <c r="K22" s="29">
        <v>4</v>
      </c>
      <c r="L22" s="42">
        <v>8</v>
      </c>
      <c r="M22" s="30">
        <v>506515.73</v>
      </c>
      <c r="N22" s="30">
        <v>28186</v>
      </c>
      <c r="O22" s="42">
        <f t="shared" si="6"/>
        <v>146731.09212050986</v>
      </c>
      <c r="P22" s="46">
        <v>41789</v>
      </c>
      <c r="Q22" s="36" t="s">
        <v>27</v>
      </c>
    </row>
    <row r="23" spans="1:17" ht="25.5" customHeight="1">
      <c r="A23" s="37">
        <f t="shared" si="7"/>
        <v>16</v>
      </c>
      <c r="B23" s="49">
        <v>10</v>
      </c>
      <c r="C23" s="4" t="s">
        <v>68</v>
      </c>
      <c r="D23" s="30">
        <v>2935.99</v>
      </c>
      <c r="E23" s="42">
        <f t="shared" si="4"/>
        <v>850.518539976825</v>
      </c>
      <c r="F23" s="30">
        <v>16341.96</v>
      </c>
      <c r="G23" s="15">
        <f>(D23-F23)/F23</f>
        <v>-0.8203403998051642</v>
      </c>
      <c r="H23" s="30">
        <v>194</v>
      </c>
      <c r="I23" s="29">
        <v>21</v>
      </c>
      <c r="J23" s="27">
        <f t="shared" si="5"/>
        <v>9.238095238095237</v>
      </c>
      <c r="K23" s="29">
        <v>4</v>
      </c>
      <c r="L23" s="42">
        <v>7</v>
      </c>
      <c r="M23" s="30">
        <v>492906.34</v>
      </c>
      <c r="N23" s="30">
        <v>30573</v>
      </c>
      <c r="O23" s="42">
        <f t="shared" si="6"/>
        <v>142788.6268829664</v>
      </c>
      <c r="P23" s="48">
        <v>41796</v>
      </c>
      <c r="Q23" s="36" t="s">
        <v>69</v>
      </c>
    </row>
    <row r="24" spans="1:17" ht="25.5" customHeight="1">
      <c r="A24" s="37">
        <f t="shared" si="7"/>
        <v>17</v>
      </c>
      <c r="B24" s="49">
        <v>9</v>
      </c>
      <c r="C24" s="4" t="s">
        <v>0</v>
      </c>
      <c r="D24" s="30">
        <f>2647.97+276.97</f>
        <v>2924.9399999999996</v>
      </c>
      <c r="E24" s="42">
        <f t="shared" si="4"/>
        <v>847.3174971031285</v>
      </c>
      <c r="F24" s="30">
        <v>17297.6</v>
      </c>
      <c r="G24" s="15">
        <f>(D24-F24)/F24</f>
        <v>-0.8309048654148553</v>
      </c>
      <c r="H24" s="30">
        <f>96+142</f>
        <v>238</v>
      </c>
      <c r="I24" s="29">
        <v>56</v>
      </c>
      <c r="J24" s="27">
        <f t="shared" si="5"/>
        <v>4.25</v>
      </c>
      <c r="K24" s="29">
        <v>4</v>
      </c>
      <c r="L24" s="42">
        <v>11</v>
      </c>
      <c r="M24" s="30">
        <f>675431.76+276.97</f>
        <v>675708.73</v>
      </c>
      <c r="N24" s="30">
        <v>51178</v>
      </c>
      <c r="O24" s="42">
        <f t="shared" si="6"/>
        <v>195744.12804171495</v>
      </c>
      <c r="P24" s="46">
        <v>41768</v>
      </c>
      <c r="Q24" s="36" t="s">
        <v>1</v>
      </c>
    </row>
    <row r="25" spans="1:17" ht="25.5" customHeight="1">
      <c r="A25" s="37">
        <f t="shared" si="7"/>
        <v>18</v>
      </c>
      <c r="B25" s="49">
        <v>12</v>
      </c>
      <c r="C25" s="4" t="s">
        <v>15</v>
      </c>
      <c r="D25" s="30">
        <v>2048</v>
      </c>
      <c r="E25" s="42">
        <f t="shared" si="4"/>
        <v>593.279258400927</v>
      </c>
      <c r="F25" s="42">
        <v>10319</v>
      </c>
      <c r="G25" s="15">
        <f>(D25-F25)/F25</f>
        <v>-0.8015311561197791</v>
      </c>
      <c r="H25" s="30">
        <v>161</v>
      </c>
      <c r="I25" s="29">
        <v>15</v>
      </c>
      <c r="J25" s="27">
        <f t="shared" si="5"/>
        <v>10.733333333333333</v>
      </c>
      <c r="K25" s="29">
        <v>6</v>
      </c>
      <c r="L25" s="42">
        <v>15</v>
      </c>
      <c r="M25" s="30">
        <v>1462998.63</v>
      </c>
      <c r="N25" s="30">
        <v>102124</v>
      </c>
      <c r="O25" s="42">
        <f t="shared" si="6"/>
        <v>423811.88586326764</v>
      </c>
      <c r="P25" s="48">
        <v>41740</v>
      </c>
      <c r="Q25" s="36" t="s">
        <v>7</v>
      </c>
    </row>
    <row r="26" spans="1:17" ht="25.5" customHeight="1">
      <c r="A26" s="37">
        <f t="shared" si="7"/>
        <v>19</v>
      </c>
      <c r="B26" s="49">
        <v>13</v>
      </c>
      <c r="C26" s="4" t="s">
        <v>65</v>
      </c>
      <c r="D26" s="30">
        <v>1356</v>
      </c>
      <c r="E26" s="42">
        <f t="shared" si="4"/>
        <v>392.81575898030127</v>
      </c>
      <c r="F26" s="30">
        <v>7896</v>
      </c>
      <c r="G26" s="15">
        <f>(D26-F26)/F26</f>
        <v>-0.8282674772036475</v>
      </c>
      <c r="H26" s="30">
        <v>100</v>
      </c>
      <c r="I26" s="29">
        <v>20</v>
      </c>
      <c r="J26" s="27">
        <f t="shared" si="5"/>
        <v>5</v>
      </c>
      <c r="K26" s="29">
        <v>8</v>
      </c>
      <c r="L26" s="42">
        <v>3</v>
      </c>
      <c r="M26" s="30">
        <v>24663</v>
      </c>
      <c r="N26" s="30">
        <v>1713</v>
      </c>
      <c r="O26" s="42">
        <f t="shared" si="6"/>
        <v>7144.5538818076475</v>
      </c>
      <c r="P26" s="48">
        <v>41824</v>
      </c>
      <c r="Q26" s="36" t="s">
        <v>64</v>
      </c>
    </row>
    <row r="27" spans="1:17" ht="25.5" customHeight="1">
      <c r="A27" s="37">
        <f t="shared" si="7"/>
        <v>20</v>
      </c>
      <c r="B27" s="57" t="s">
        <v>47</v>
      </c>
      <c r="C27" s="4" t="s">
        <v>18</v>
      </c>
      <c r="D27" s="30">
        <v>349</v>
      </c>
      <c r="E27" s="42">
        <f t="shared" si="4"/>
        <v>101.10081112398609</v>
      </c>
      <c r="F27" s="30" t="s">
        <v>45</v>
      </c>
      <c r="G27" s="15" t="s">
        <v>46</v>
      </c>
      <c r="H27" s="30">
        <v>59</v>
      </c>
      <c r="I27" s="29">
        <v>7</v>
      </c>
      <c r="J27" s="27">
        <f t="shared" si="5"/>
        <v>8.428571428571429</v>
      </c>
      <c r="K27" s="29">
        <v>1</v>
      </c>
      <c r="L27" s="42"/>
      <c r="M27" s="30">
        <v>1789829.24</v>
      </c>
      <c r="N27" s="30">
        <v>122491</v>
      </c>
      <c r="O27" s="42">
        <f t="shared" si="6"/>
        <v>518490.5098493627</v>
      </c>
      <c r="P27" s="59">
        <v>41642</v>
      </c>
      <c r="Q27" s="36" t="s">
        <v>19</v>
      </c>
    </row>
    <row r="28" spans="1:17" ht="27" customHeight="1">
      <c r="A28" s="55"/>
      <c r="B28" s="43"/>
      <c r="C28" s="12" t="s">
        <v>70</v>
      </c>
      <c r="D28" s="41">
        <f>SUM(D18:D27)+D16</f>
        <v>586105.9988000001</v>
      </c>
      <c r="E28" s="41">
        <f>SUM(E18:E27)+E16</f>
        <v>169787.36929316339</v>
      </c>
      <c r="F28" s="41">
        <v>892206.9700000001</v>
      </c>
      <c r="G28" s="13">
        <f>(D28-F28)/F28</f>
        <v>-0.34308291852954254</v>
      </c>
      <c r="H28" s="41">
        <f>SUM(H18:H27)+H16</f>
        <v>37639</v>
      </c>
      <c r="I28" s="16"/>
      <c r="J28" s="16"/>
      <c r="K28" s="17"/>
      <c r="L28" s="16"/>
      <c r="M28" s="18"/>
      <c r="N28" s="18"/>
      <c r="O28" s="14"/>
      <c r="P28" s="24"/>
      <c r="Q28" s="36"/>
    </row>
    <row r="29" spans="1:17" ht="12" customHeight="1">
      <c r="A29" s="56"/>
      <c r="B29" s="45"/>
      <c r="C29" s="9"/>
      <c r="D29" s="10"/>
      <c r="E29" s="10"/>
      <c r="F29" s="10"/>
      <c r="G29" s="20"/>
      <c r="H29" s="50">
        <f>SUM(H28:H28)</f>
        <v>37639</v>
      </c>
      <c r="I29" s="21">
        <v>3</v>
      </c>
      <c r="J29" s="21"/>
      <c r="K29" s="32"/>
      <c r="L29" s="21"/>
      <c r="M29" s="22"/>
      <c r="N29" s="22"/>
      <c r="O29" s="22"/>
      <c r="P29" s="26"/>
      <c r="Q29" s="40"/>
    </row>
    <row r="30" spans="1:17" ht="25.5" customHeight="1">
      <c r="A30" s="37">
        <f>A27+1</f>
        <v>21</v>
      </c>
      <c r="B30" s="57">
        <v>25</v>
      </c>
      <c r="C30" s="4" t="s">
        <v>25</v>
      </c>
      <c r="D30" s="30">
        <v>334</v>
      </c>
      <c r="E30" s="42">
        <f aca="true" t="shared" si="8" ref="E30:E39">D30/3.452</f>
        <v>96.75550405561994</v>
      </c>
      <c r="F30" s="30">
        <v>228</v>
      </c>
      <c r="G30" s="15">
        <f>(D30-F30)/F30</f>
        <v>0.4649122807017544</v>
      </c>
      <c r="H30" s="30">
        <v>60</v>
      </c>
      <c r="I30" s="29">
        <v>7</v>
      </c>
      <c r="J30" s="27">
        <f aca="true" t="shared" si="9" ref="J30:J39">H30/I30</f>
        <v>8.571428571428571</v>
      </c>
      <c r="K30" s="29">
        <v>1</v>
      </c>
      <c r="L30" s="42"/>
      <c r="M30" s="30">
        <v>478336.36</v>
      </c>
      <c r="N30" s="30">
        <v>32430</v>
      </c>
      <c r="O30" s="42">
        <f aca="true" t="shared" si="10" ref="O30:O39">M30/3.452</f>
        <v>138567.89107763616</v>
      </c>
      <c r="P30" s="46">
        <v>41628</v>
      </c>
      <c r="Q30" s="36" t="s">
        <v>7</v>
      </c>
    </row>
    <row r="31" spans="1:17" ht="25.5" customHeight="1">
      <c r="A31" s="37">
        <f aca="true" t="shared" si="11" ref="A31:A39">A30+1</f>
        <v>22</v>
      </c>
      <c r="B31" s="57" t="s">
        <v>47</v>
      </c>
      <c r="C31" s="4" t="s">
        <v>48</v>
      </c>
      <c r="D31" s="30">
        <v>324</v>
      </c>
      <c r="E31" s="42">
        <f t="shared" si="8"/>
        <v>93.85863267670915</v>
      </c>
      <c r="F31" s="30" t="s">
        <v>45</v>
      </c>
      <c r="G31" s="15" t="s">
        <v>46</v>
      </c>
      <c r="H31" s="30">
        <v>26</v>
      </c>
      <c r="I31" s="29">
        <v>3</v>
      </c>
      <c r="J31" s="27">
        <f t="shared" si="9"/>
        <v>8.666666666666666</v>
      </c>
      <c r="K31" s="29">
        <v>1</v>
      </c>
      <c r="L31" s="42"/>
      <c r="M31" s="30">
        <v>215141</v>
      </c>
      <c r="N31" s="30">
        <v>14896</v>
      </c>
      <c r="O31" s="42">
        <f t="shared" si="10"/>
        <v>62323.58053302433</v>
      </c>
      <c r="P31" s="59">
        <v>41551</v>
      </c>
      <c r="Q31" s="60" t="s">
        <v>49</v>
      </c>
    </row>
    <row r="32" spans="1:17" ht="25.5" customHeight="1">
      <c r="A32" s="37">
        <f t="shared" si="11"/>
        <v>23</v>
      </c>
      <c r="B32" s="57" t="s">
        <v>47</v>
      </c>
      <c r="C32" s="4" t="s">
        <v>61</v>
      </c>
      <c r="D32" s="30">
        <v>294</v>
      </c>
      <c r="E32" s="42">
        <f t="shared" si="8"/>
        <v>85.16801853997683</v>
      </c>
      <c r="F32" s="30" t="s">
        <v>5</v>
      </c>
      <c r="G32" s="15" t="s">
        <v>5</v>
      </c>
      <c r="H32" s="30">
        <v>52</v>
      </c>
      <c r="I32" s="29">
        <v>7</v>
      </c>
      <c r="J32" s="27">
        <f t="shared" si="9"/>
        <v>7.428571428571429</v>
      </c>
      <c r="K32" s="29">
        <v>1</v>
      </c>
      <c r="L32" s="42"/>
      <c r="M32" s="30">
        <v>293747.29</v>
      </c>
      <c r="N32" s="30">
        <v>22370</v>
      </c>
      <c r="O32" s="42">
        <f t="shared" si="10"/>
        <v>85094.81170336036</v>
      </c>
      <c r="P32" s="59">
        <v>41677</v>
      </c>
      <c r="Q32" s="36" t="s">
        <v>27</v>
      </c>
    </row>
    <row r="33" spans="1:17" ht="25.5" customHeight="1">
      <c r="A33" s="37">
        <f t="shared" si="11"/>
        <v>24</v>
      </c>
      <c r="B33" s="43">
        <v>20</v>
      </c>
      <c r="C33" s="4" t="s">
        <v>2</v>
      </c>
      <c r="D33" s="30">
        <v>257</v>
      </c>
      <c r="E33" s="42">
        <f t="shared" si="8"/>
        <v>74.44959443800695</v>
      </c>
      <c r="F33" s="30">
        <v>984</v>
      </c>
      <c r="G33" s="15">
        <f>(D33-F33)/F33</f>
        <v>-0.7388211382113821</v>
      </c>
      <c r="H33" s="30">
        <v>19</v>
      </c>
      <c r="I33" s="29">
        <v>5</v>
      </c>
      <c r="J33" s="27">
        <f t="shared" si="9"/>
        <v>3.8</v>
      </c>
      <c r="K33" s="29">
        <v>1</v>
      </c>
      <c r="L33" s="42">
        <v>9</v>
      </c>
      <c r="M33" s="30">
        <v>79295.15</v>
      </c>
      <c r="N33" s="30">
        <v>5460</v>
      </c>
      <c r="O33" s="42">
        <f t="shared" si="10"/>
        <v>22970.785052143685</v>
      </c>
      <c r="P33" s="48">
        <v>41782</v>
      </c>
      <c r="Q33" s="36" t="s">
        <v>3</v>
      </c>
    </row>
    <row r="34" spans="1:17" ht="25.5" customHeight="1">
      <c r="A34" s="37">
        <f t="shared" si="11"/>
        <v>25</v>
      </c>
      <c r="B34" s="57" t="s">
        <v>47</v>
      </c>
      <c r="C34" s="4" t="s">
        <v>17</v>
      </c>
      <c r="D34" s="30">
        <v>192</v>
      </c>
      <c r="E34" s="42">
        <f t="shared" si="8"/>
        <v>55.61993047508691</v>
      </c>
      <c r="F34" s="30" t="s">
        <v>5</v>
      </c>
      <c r="G34" s="15" t="s">
        <v>5</v>
      </c>
      <c r="H34" s="30">
        <v>32</v>
      </c>
      <c r="I34" s="29">
        <v>7</v>
      </c>
      <c r="J34" s="27">
        <f t="shared" si="9"/>
        <v>4.571428571428571</v>
      </c>
      <c r="K34" s="29">
        <v>1</v>
      </c>
      <c r="L34" s="42"/>
      <c r="M34" s="30">
        <v>304215.21</v>
      </c>
      <c r="N34" s="30">
        <v>21544</v>
      </c>
      <c r="O34" s="42">
        <f t="shared" si="10"/>
        <v>88127.23348783315</v>
      </c>
      <c r="P34" s="59">
        <v>41691</v>
      </c>
      <c r="Q34" s="36" t="s">
        <v>6</v>
      </c>
    </row>
    <row r="35" spans="1:17" ht="25.5" customHeight="1">
      <c r="A35" s="37">
        <f t="shared" si="11"/>
        <v>26</v>
      </c>
      <c r="B35" s="43">
        <v>19</v>
      </c>
      <c r="C35" s="4" t="s">
        <v>9</v>
      </c>
      <c r="D35" s="30">
        <v>186</v>
      </c>
      <c r="E35" s="42">
        <f t="shared" si="8"/>
        <v>53.88180764774044</v>
      </c>
      <c r="F35" s="30">
        <v>987</v>
      </c>
      <c r="G35" s="15">
        <f>(D35-F35)/F35</f>
        <v>-0.8115501519756839</v>
      </c>
      <c r="H35" s="30">
        <v>21</v>
      </c>
      <c r="I35" s="29">
        <v>6</v>
      </c>
      <c r="J35" s="27">
        <f t="shared" si="9"/>
        <v>3.5</v>
      </c>
      <c r="K35" s="29">
        <v>7</v>
      </c>
      <c r="L35" s="42">
        <v>7</v>
      </c>
      <c r="M35" s="30">
        <v>124986.59</v>
      </c>
      <c r="N35" s="30">
        <v>9957</v>
      </c>
      <c r="O35" s="42">
        <f t="shared" si="10"/>
        <v>36207.00753186559</v>
      </c>
      <c r="P35" s="48">
        <v>41796</v>
      </c>
      <c r="Q35" s="36" t="s">
        <v>10</v>
      </c>
    </row>
    <row r="36" spans="1:17" ht="25.5" customHeight="1">
      <c r="A36" s="37">
        <f t="shared" si="11"/>
        <v>27</v>
      </c>
      <c r="B36" s="49" t="s">
        <v>45</v>
      </c>
      <c r="C36" s="4" t="s">
        <v>55</v>
      </c>
      <c r="D36" s="30">
        <v>182</v>
      </c>
      <c r="E36" s="42">
        <f t="shared" si="8"/>
        <v>52.72305909617613</v>
      </c>
      <c r="F36" s="30" t="s">
        <v>5</v>
      </c>
      <c r="G36" s="15" t="s">
        <v>5</v>
      </c>
      <c r="H36" s="30">
        <v>18</v>
      </c>
      <c r="I36" s="29">
        <v>1</v>
      </c>
      <c r="J36" s="27">
        <f t="shared" si="9"/>
        <v>18</v>
      </c>
      <c r="K36" s="29">
        <v>1</v>
      </c>
      <c r="L36" s="42"/>
      <c r="M36" s="30">
        <v>403573.2</v>
      </c>
      <c r="N36" s="30">
        <v>26150</v>
      </c>
      <c r="O36" s="42">
        <f t="shared" si="10"/>
        <v>116909.96523754345</v>
      </c>
      <c r="P36" s="48">
        <v>41712</v>
      </c>
      <c r="Q36" s="36" t="s">
        <v>7</v>
      </c>
    </row>
    <row r="37" spans="1:17" ht="25.5" customHeight="1">
      <c r="A37" s="37">
        <f t="shared" si="11"/>
        <v>28</v>
      </c>
      <c r="B37" s="49">
        <v>15</v>
      </c>
      <c r="C37" s="4" t="s">
        <v>43</v>
      </c>
      <c r="D37" s="30">
        <v>138</v>
      </c>
      <c r="E37" s="42">
        <f t="shared" si="8"/>
        <v>39.97682502896871</v>
      </c>
      <c r="F37" s="30">
        <v>3398</v>
      </c>
      <c r="G37" s="15">
        <f>(D37-F37)/F37</f>
        <v>-0.9593878752207181</v>
      </c>
      <c r="H37" s="30">
        <v>13</v>
      </c>
      <c r="I37" s="29">
        <v>3</v>
      </c>
      <c r="J37" s="27">
        <f t="shared" si="9"/>
        <v>4.333333333333333</v>
      </c>
      <c r="K37" s="29">
        <v>4</v>
      </c>
      <c r="L37" s="42">
        <v>3</v>
      </c>
      <c r="M37" s="30">
        <v>16246</v>
      </c>
      <c r="N37" s="30">
        <v>1121</v>
      </c>
      <c r="O37" s="42">
        <f t="shared" si="10"/>
        <v>4706.257242178447</v>
      </c>
      <c r="P37" s="48">
        <v>41824</v>
      </c>
      <c r="Q37" s="36" t="s">
        <v>44</v>
      </c>
    </row>
    <row r="38" spans="1:17" ht="25.5" customHeight="1">
      <c r="A38" s="37">
        <f t="shared" si="11"/>
        <v>29</v>
      </c>
      <c r="B38" s="49">
        <v>24</v>
      </c>
      <c r="C38" s="4" t="s">
        <v>41</v>
      </c>
      <c r="D38" s="30">
        <v>88</v>
      </c>
      <c r="E38" s="42">
        <f t="shared" si="8"/>
        <v>25.492468134414832</v>
      </c>
      <c r="F38" s="30">
        <v>301</v>
      </c>
      <c r="G38" s="15">
        <f>(D38-F38)/F38</f>
        <v>-0.707641196013289</v>
      </c>
      <c r="H38" s="30">
        <v>8</v>
      </c>
      <c r="I38" s="29">
        <v>4</v>
      </c>
      <c r="J38" s="27">
        <f t="shared" si="9"/>
        <v>2</v>
      </c>
      <c r="K38" s="29">
        <v>2</v>
      </c>
      <c r="L38" s="42">
        <v>4</v>
      </c>
      <c r="M38" s="30">
        <v>42822.5</v>
      </c>
      <c r="N38" s="30">
        <v>2761</v>
      </c>
      <c r="O38" s="42">
        <f t="shared" si="10"/>
        <v>12405.127462340672</v>
      </c>
      <c r="P38" s="48">
        <v>41817</v>
      </c>
      <c r="Q38" s="36" t="s">
        <v>8</v>
      </c>
    </row>
    <row r="39" spans="1:17" ht="25.5" customHeight="1">
      <c r="A39" s="37">
        <f t="shared" si="11"/>
        <v>30</v>
      </c>
      <c r="B39" s="57" t="s">
        <v>52</v>
      </c>
      <c r="C39" s="4" t="s">
        <v>53</v>
      </c>
      <c r="D39" s="30">
        <v>80</v>
      </c>
      <c r="E39" s="42">
        <f t="shared" si="8"/>
        <v>23.174971031286212</v>
      </c>
      <c r="F39" s="30" t="s">
        <v>45</v>
      </c>
      <c r="G39" s="15" t="s">
        <v>46</v>
      </c>
      <c r="H39" s="30">
        <v>9</v>
      </c>
      <c r="I39" s="29">
        <v>2</v>
      </c>
      <c r="J39" s="27">
        <f t="shared" si="9"/>
        <v>4.5</v>
      </c>
      <c r="K39" s="29">
        <v>1</v>
      </c>
      <c r="L39" s="42"/>
      <c r="M39" s="30">
        <v>8164.5</v>
      </c>
      <c r="N39" s="30">
        <v>577</v>
      </c>
      <c r="O39" s="42">
        <f t="shared" si="10"/>
        <v>2365.1506373117036</v>
      </c>
      <c r="P39" s="48">
        <v>41782</v>
      </c>
      <c r="Q39" s="36" t="s">
        <v>3</v>
      </c>
    </row>
    <row r="40" spans="1:17" ht="27" customHeight="1">
      <c r="A40" s="55"/>
      <c r="B40" s="43"/>
      <c r="C40" s="12" t="s">
        <v>71</v>
      </c>
      <c r="D40" s="41">
        <f>SUM(D30:D39)+D28</f>
        <v>588180.9988000001</v>
      </c>
      <c r="E40" s="41">
        <f>SUM(E30:E39)+E28</f>
        <v>170388.47010428738</v>
      </c>
      <c r="F40" s="41">
        <v>894289.9700000001</v>
      </c>
      <c r="G40" s="13">
        <f>(D40-F40)/F40</f>
        <v>-0.3422927478432974</v>
      </c>
      <c r="H40" s="41">
        <f>SUM(H30:H39)+H28</f>
        <v>37897</v>
      </c>
      <c r="I40" s="41"/>
      <c r="J40" s="31"/>
      <c r="K40" s="33"/>
      <c r="L40" s="31"/>
      <c r="M40" s="34"/>
      <c r="N40" s="34"/>
      <c r="O40" s="42"/>
      <c r="P40" s="35"/>
      <c r="Q40" s="39"/>
    </row>
    <row r="41" spans="1:17" ht="12" customHeight="1">
      <c r="A41" s="56"/>
      <c r="B41" s="45"/>
      <c r="C41" s="9"/>
      <c r="D41" s="10"/>
      <c r="E41" s="10"/>
      <c r="F41" s="10"/>
      <c r="G41" s="20"/>
      <c r="H41" s="19"/>
      <c r="I41" s="21"/>
      <c r="J41" s="21"/>
      <c r="K41" s="32"/>
      <c r="L41" s="21"/>
      <c r="M41" s="22"/>
      <c r="N41" s="22"/>
      <c r="O41" s="22"/>
      <c r="P41" s="11"/>
      <c r="Q41" s="40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2014-07-28T11:49:27Z</dcterms:modified>
  <cp:category/>
  <cp:version/>
  <cp:contentType/>
  <cp:contentStatus/>
</cp:coreProperties>
</file>