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100" windowWidth="25500" windowHeight="7180" tabRatio="601" activeTab="0"/>
  </bookViews>
  <sheets>
    <sheet name="Nov 28-Dec 4 ... Lapk 28-grd 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<sst xmlns="http://schemas.openxmlformats.org/spreadsheetml/2006/main" count="177" uniqueCount="125">
  <si>
    <t>Dviejų naktų nuotykis
(Two Night Stand)</t>
  </si>
  <si>
    <t>Džesabelė: dvasios prakeiksmas
(Jessabelle)</t>
  </si>
  <si>
    <t>2014.11.07</t>
  </si>
  <si>
    <t>ACME Film</t>
  </si>
  <si>
    <t>Theatrical Film Distribution</t>
  </si>
  <si>
    <t>Gustavo nuotykiai
(Adventures of Gustav)</t>
  </si>
  <si>
    <t>Top Film / Incognito Films</t>
  </si>
  <si>
    <t>Su meile, Rouzė
(Love, Rosie)</t>
  </si>
  <si>
    <t>P</t>
  </si>
  <si>
    <t>ACME Film</t>
  </si>
  <si>
    <t>Dėžinukai
(Boxtrolls)</t>
  </si>
  <si>
    <t>Mergaitė su katinu
(Incompresa)</t>
  </si>
  <si>
    <t>A-One Films</t>
  </si>
  <si>
    <t>Forum Cinemas /
Universal</t>
  </si>
  <si>
    <t>Theatrical Film Distribution /
20th Century Fox</t>
  </si>
  <si>
    <t>Nominum</t>
  </si>
  <si>
    <t>TOTAL (top20):</t>
  </si>
  <si>
    <t>TOTAL (top30):</t>
  </si>
  <si>
    <t>Vilnius Film Festival</t>
  </si>
  <si>
    <t>P</t>
  </si>
  <si>
    <t>Amžinai stilingos
(Advanced Style)</t>
  </si>
  <si>
    <t>P</t>
  </si>
  <si>
    <t>Kaip Hektoras laimės ieškojo
(Hector and the Search for Happiness)</t>
  </si>
  <si>
    <t>Prior Entertainment</t>
  </si>
  <si>
    <t>Vaikystė
(Boyhood)</t>
  </si>
  <si>
    <t>2014.11.21</t>
  </si>
  <si>
    <t>Forum Cinemas /
Paramount</t>
  </si>
  <si>
    <t>Kaip atsikratyti boso 2
(Horrible Bosses 2)</t>
  </si>
  <si>
    <t>Pre-views</t>
  </si>
  <si>
    <t>ACME Film /
Warner Bros.</t>
  </si>
  <si>
    <t>Šimtametis, kuris išlipo pro langą ir dingo
(Hundraåringen som klev ut genom fönstret och försvann /              The 100-Year-Old Man Who Climbed Out the Window and Disappeared)</t>
  </si>
  <si>
    <t>ACME Film</t>
  </si>
  <si>
    <t>ACME Film</t>
  </si>
  <si>
    <t>Geležinė ledi
(Iron Lady)</t>
  </si>
  <si>
    <t>Theatrical Film Distribution /
20th Century Fox</t>
  </si>
  <si>
    <t>Ida</t>
  </si>
  <si>
    <t>Kino pasaka</t>
  </si>
  <si>
    <t>Tarp žvaigždžių
(Interstellar)</t>
  </si>
  <si>
    <t>Mėnesienos magija
(Magic in the Moonlight)</t>
  </si>
  <si>
    <t>Karti, karti 2
(Горько, горько 2 / Kiss Them All 2)</t>
  </si>
  <si>
    <t>Stounhersto beprotnamis
(Stonehearst Asylum)</t>
  </si>
  <si>
    <t>ACME Film /
Warner Bros.</t>
  </si>
  <si>
    <t>Distributor</t>
  </si>
  <si>
    <t>TOTAL (top10):</t>
  </si>
  <si>
    <t>Bado žaidynės: Strazdas giesmininkas. 1 dalis
(Hunger Games: Mockingjay – Part 1)</t>
  </si>
  <si>
    <t>Džesis ir Petas
(Postman Pat)</t>
  </si>
  <si>
    <t>2014.11.14</t>
  </si>
  <si>
    <t>Sen Loranas. Stilius - tai aš
(Saint Lorant)</t>
  </si>
  <si>
    <t>2014.11.14</t>
  </si>
  <si>
    <t>Sparnai: ugnies tramdytojai
(Planes: Fire &amp; Rescue)</t>
  </si>
  <si>
    <t>Įniršis
(Fury)</t>
  </si>
  <si>
    <t>Mažylio Nikolia atostogos
(Nicholas on Holiday / Nicholas on Holiday)</t>
  </si>
  <si>
    <t>Garsų pasaulio įrašai</t>
  </si>
  <si>
    <t>-</t>
  </si>
  <si>
    <t>Theatrical Film Distribution /
WDSMPI</t>
  </si>
  <si>
    <t>Radviliada</t>
  </si>
  <si>
    <t>Dingusi
(Gone Girl)</t>
  </si>
  <si>
    <t>Garsų pasaulio įrašai</t>
  </si>
  <si>
    <t>Lošėjas
(The Gambler)</t>
  </si>
  <si>
    <t>Ekskursantė
(The Excursionist)</t>
  </si>
  <si>
    <t>Cinemark</t>
  </si>
  <si>
    <t>John Wick</t>
  </si>
  <si>
    <t>Redirected. Pasaulinė versija
(Redirected. International Cut)</t>
  </si>
  <si>
    <t>2014.11.07</t>
  </si>
  <si>
    <t>N</t>
  </si>
  <si>
    <t>2014.11.14</t>
  </si>
  <si>
    <t>Prior Entertainment</t>
  </si>
  <si>
    <t>1971-ieji
('71)</t>
  </si>
  <si>
    <t>Kino kultas</t>
  </si>
  <si>
    <t>Princesė Diana
(Diana)</t>
  </si>
  <si>
    <t>Mirties įrankiai: Kaulų miestas
(Mortal Instruments: City of Bones)</t>
  </si>
  <si>
    <t>2014.11.28</t>
  </si>
  <si>
    <t>N</t>
  </si>
  <si>
    <t>Kol nenuėjau miegoti
(Before I Go To Sleep)</t>
  </si>
  <si>
    <t>2014.11.28</t>
  </si>
  <si>
    <t>Theatrical Film Distribution</t>
  </si>
  <si>
    <t>Šefas ant ratų. Virtuvė Los Andžele
(Chef)</t>
  </si>
  <si>
    <t>TOTAL (top40):</t>
  </si>
  <si>
    <t>TOTAL (top):</t>
  </si>
  <si>
    <t xml:space="preserve">Bendros
pajamos 
(Lt) </t>
  </si>
  <si>
    <t>Bendras 
žiūrovų
sk.</t>
  </si>
  <si>
    <t>Premjeros 
data</t>
  </si>
  <si>
    <t>Žiūrovų lanko-mumo vidurkis</t>
  </si>
  <si>
    <t xml:space="preserve">Platintojas </t>
  </si>
  <si>
    <t xml:space="preserve">Seansų 
sk. </t>
  </si>
  <si>
    <t>Kopijų 
sk.</t>
  </si>
  <si>
    <t>Bendros
pajamos
(Eur)</t>
  </si>
  <si>
    <t>Filmas</t>
  </si>
  <si>
    <t>Pakitimas</t>
  </si>
  <si>
    <t>Rodymo 
savaitė</t>
  </si>
  <si>
    <t>ACME Film</t>
  </si>
  <si>
    <t>November
21 - 27
GBO
(Lt)</t>
  </si>
  <si>
    <t>Lapkričio
21 - 27 d. 
pajamos
(Lt)</t>
  </si>
  <si>
    <t>November 28 -
December 4
GBO
(Lt)</t>
  </si>
  <si>
    <t>November 28 -
December 4
ADM</t>
  </si>
  <si>
    <t>November 28 -
December 4
GBO
(Eur)</t>
  </si>
  <si>
    <t>Lapkričio 28 -
gruodžio 4 d. 
pajamos
(Lt)</t>
  </si>
  <si>
    <t>Lapkričio 28 -
gruodžio 4 d.
žiūrovų
sk.</t>
  </si>
  <si>
    <t>Lapkričio 28 -
gruodžio 4 d. 
pajamos
(Eur)</t>
  </si>
  <si>
    <t xml:space="preserve">November 28th - December 4th Lithuanian top-30 </t>
  </si>
  <si>
    <t>Lapkričio 28 - gruodžio 4 d. Lietuvos kino teatruose rodytų filmų top-30</t>
  </si>
  <si>
    <t>Serena</t>
  </si>
  <si>
    <t>Teisėjas
(The Judge)</t>
  </si>
  <si>
    <t>-</t>
  </si>
  <si>
    <t>ACME Film /
Warner Bros.</t>
  </si>
  <si>
    <t>Stebuklų namai
(House Of Magic)</t>
  </si>
  <si>
    <t>-</t>
  </si>
  <si>
    <t>ACME Film</t>
  </si>
  <si>
    <t>Didžioji skruzdėlyčių karalystė
(Minuscule, Valley of the Lost Ants)</t>
  </si>
  <si>
    <t>Tarzanas
(Tarzan)</t>
  </si>
  <si>
    <t>ACME Film</t>
  </si>
  <si>
    <t>Movie</t>
  </si>
  <si>
    <t>Change</t>
  </si>
  <si>
    <t>Show count</t>
  </si>
  <si>
    <t>Average ADM</t>
  </si>
  <si>
    <t>DCO count</t>
  </si>
  <si>
    <t>Aleksandras ir baisiai, labai siaubingai nesėkminga diena
(Alexander and the Terrible, Horrible, No Good, Very Bad Day)</t>
  </si>
  <si>
    <t>Week on screens</t>
  </si>
  <si>
    <t>TOTAL GBO     (Lt)</t>
  </si>
  <si>
    <t>TOTAL ADM</t>
  </si>
  <si>
    <t>TOTAL GBO (Eur)</t>
  </si>
  <si>
    <t>Release   Date</t>
  </si>
  <si>
    <t>Madagaskaro pingvinai
(Penguins of Madagascar)</t>
  </si>
  <si>
    <t>Pakeliui
(When You Wake Up)</t>
  </si>
  <si>
    <t>2014.11.21</t>
  </si>
</sst>
</file>

<file path=xl/styles.xml><?xml version="1.0" encoding="utf-8"?>
<styleSheet xmlns="http://schemas.openxmlformats.org/spreadsheetml/2006/main">
  <numFmts count="65">
    <numFmt numFmtId="5" formatCode="&quot;LTL&quot;#,##0_);\(&quot;LTL&quot;#,##0\)"/>
    <numFmt numFmtId="6" formatCode="&quot;LTL&quot;#,##0_);[Red]\(&quot;LTL&quot;#,##0\)"/>
    <numFmt numFmtId="7" formatCode="&quot;LTL&quot;#,##0.00_);\(&quot;LTL&quot;#,##0.00\)"/>
    <numFmt numFmtId="8" formatCode="&quot;LTL&quot;#,##0.00_);[Red]\(&quot;LTL&quot;#,##0.00\)"/>
    <numFmt numFmtId="42" formatCode="_(&quot;LTL&quot;* #,##0_);_(&quot;LTL&quot;* \(#,##0\);_(&quot;LTL&quot;* &quot;-&quot;_);_(@_)"/>
    <numFmt numFmtId="41" formatCode="_(* #,##0_);_(* \(#,##0\);_(* &quot;-&quot;_);_(@_)"/>
    <numFmt numFmtId="44" formatCode="_(&quot;LTL&quot;* #,##0.00_);_(&quot;LTL&quot;* \(#,##0.00\);_(&quot;LTL&quot;* &quot;-&quot;??_);_(@_)"/>
    <numFmt numFmtId="43" formatCode="_(* #,##0.00_);_(* \(#,##0.00\);_(* &quot;-&quot;??_);_(@_)"/>
    <numFmt numFmtId="164" formatCode="_(&quot;LTL&quot;* #,##0_);_(&quot;LTL&quot;* \(#,##0\);_(&quot;LTL&quot;* &quot;-&quot;_);_(@_)"/>
    <numFmt numFmtId="165" formatCode="_(* #,##0_);_(* \(#,##0\);_(* &quot;-&quot;_);_(@_)"/>
    <numFmt numFmtId="166" formatCode="_(&quot;LTL&quot;* #,##0.00_);_(&quot;LTL&quot;* \(#,##0.00\);_(&quot;LTL&quot;* &quot;-&quot;??_);_(@_)"/>
    <numFmt numFmtId="167" formatCode="_(* #,##0.00_);_(* \(#,##0.00\);_(* &quot;-&quot;??_);_(@_)"/>
    <numFmt numFmtId="168" formatCode="#,##0&quot;LTL&quot;;\-#,##0&quot;LTL&quot;"/>
    <numFmt numFmtId="169" formatCode="#,##0&quot;LTL&quot;;[Red]\-#,##0&quot;LTL&quot;"/>
    <numFmt numFmtId="170" formatCode="#,##0.00&quot;LTL&quot;;\-#,##0.00&quot;LTL&quot;"/>
    <numFmt numFmtId="171" formatCode="#,##0.00&quot;LTL&quot;;[Red]\-#,##0.00&quot;LTL&quot;"/>
    <numFmt numFmtId="172" formatCode="_-* #,##0&quot;LTL&quot;_-;\-* #,##0&quot;LTL&quot;_-;_-* &quot;-&quot;&quot;LTL&quot;_-;_-@_-"/>
    <numFmt numFmtId="173" formatCode="_-* #,##0_L_T_L_-;\-* #,##0_L_T_L_-;_-* &quot;-&quot;_L_T_L_-;_-@_-"/>
    <numFmt numFmtId="174" formatCode="_-* #,##0.00&quot;LTL&quot;_-;\-* #,##0.00&quot;LTL&quot;_-;_-* &quot;-&quot;??&quot;LTL&quot;_-;_-@_-"/>
    <numFmt numFmtId="175" formatCode="_-* #,##0.00_L_T_L_-;\-* #,##0.00_L_T_L_-;_-* &quot;-&quot;??_L_T_L_-;_-@_-"/>
    <numFmt numFmtId="176" formatCode="#,##0&quot;Lt&quot;;\-#,##0&quot;Lt&quot;"/>
    <numFmt numFmtId="177" formatCode="#,##0&quot;Lt&quot;;[Red]\-#,##0&quot;Lt&quot;"/>
    <numFmt numFmtId="178" formatCode="#,##0.00&quot;Lt&quot;;\-#,##0.00&quot;Lt&quot;"/>
    <numFmt numFmtId="179" formatCode="#,##0.00&quot;Lt&quot;;[Red]\-#,##0.00&quot;Lt&quot;"/>
    <numFmt numFmtId="180" formatCode="_-* #,##0&quot;Lt&quot;_-;\-* #,##0&quot;Lt&quot;_-;_-* &quot;-&quot;&quot;Lt&quot;_-;_-@_-"/>
    <numFmt numFmtId="181" formatCode="_-* #,##0_L_t_-;\-* #,##0_L_t_-;_-* &quot;-&quot;_L_t_-;_-@_-"/>
    <numFmt numFmtId="182" formatCode="_-* #,##0.00&quot;Lt&quot;_-;\-* #,##0.00&quot;Lt&quot;_-;_-* &quot;-&quot;??&quot;Lt&quot;_-;_-@_-"/>
    <numFmt numFmtId="183" formatCode="_-* #,##0.00_L_t_-;\-* #,##0.00_L_t_-;_-* &quot;-&quot;??_L_t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#,##0\ &quot;Lt&quot;;\-#,##0\ &quot;Lt&quot;"/>
    <numFmt numFmtId="193" formatCode="#,##0\ &quot;Lt&quot;;[Red]\-#,##0\ &quot;Lt&quot;"/>
    <numFmt numFmtId="194" formatCode="#,##0.00\ &quot;Lt&quot;;\-#,##0.00\ &quot;Lt&quot;"/>
    <numFmt numFmtId="195" formatCode="#,##0.00\ &quot;Lt&quot;;[Red]\-#,##0.00\ &quot;Lt&quot;"/>
    <numFmt numFmtId="196" formatCode="_-* #,##0\ &quot;Lt&quot;_-;\-* #,##0\ &quot;Lt&quot;_-;_-* &quot;-&quot;\ &quot;Lt&quot;_-;_-@_-"/>
    <numFmt numFmtId="197" formatCode="_-* #,##0\ _L_t_-;\-* #,##0\ _L_t_-;_-* &quot;-&quot;\ _L_t_-;_-@_-"/>
    <numFmt numFmtId="198" formatCode="_-* #,##0.00\ &quot;Lt&quot;_-;\-* #,##0.00\ &quot;Lt&quot;_-;_-* &quot;-&quot;??\ &quot;Lt&quot;_-;_-@_-"/>
    <numFmt numFmtId="199" formatCode="_-* #,##0.00\ _L_t_-;\-* #,##0.00\ _L_t_-;_-* &quot;-&quot;??\ _L_t_-;_-@_-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yyyy\.mm\.dd"/>
    <numFmt numFmtId="207" formatCode="yyyy/mm/dd;@"/>
    <numFmt numFmtId="208" formatCode="#,##0.0"/>
    <numFmt numFmtId="209" formatCode="[$-427]yyyy\ &quot;m.&quot;\ mmmm\ d\ &quot;d.&quot;"/>
    <numFmt numFmtId="210" formatCode="yyyy\.mm\.dd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yyyy/mm/dd"/>
    <numFmt numFmtId="216" formatCode="#,##0.00\ &quot;Lt&quot;"/>
    <numFmt numFmtId="217" formatCode="General"/>
    <numFmt numFmtId="218" formatCode="0.00"/>
    <numFmt numFmtId="219" formatCode="#,##0.00"/>
    <numFmt numFmtId="220" formatCode="#,##0"/>
  </numFmts>
  <fonts count="27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206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25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210" fontId="6" fillId="0" borderId="12" xfId="0" applyNumberFormat="1" applyFont="1" applyBorder="1" applyAlignment="1">
      <alignment horizontal="center" vertical="center" wrapText="1"/>
    </xf>
    <xf numFmtId="3" fontId="6" fillId="25" borderId="10" xfId="0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49" fontId="5" fillId="7" borderId="14" xfId="0" applyNumberFormat="1" applyFont="1" applyFill="1" applyBorder="1" applyAlignment="1">
      <alignment horizontal="center" vertical="center" wrapText="1"/>
    </xf>
    <xf numFmtId="49" fontId="5" fillId="7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3" fontId="4" fillId="24" borderId="12" xfId="0" applyNumberFormat="1" applyFont="1" applyFill="1" applyBorder="1" applyAlignment="1" applyProtection="1">
      <alignment horizontal="center" vertical="center" wrapText="1"/>
      <protection/>
    </xf>
    <xf numFmtId="3" fontId="4" fillId="24" borderId="12" xfId="0" applyNumberFormat="1" applyFont="1" applyFill="1" applyBorder="1" applyAlignment="1">
      <alignment horizontal="center" vertical="center"/>
    </xf>
    <xf numFmtId="3" fontId="6" fillId="24" borderId="12" xfId="0" applyNumberFormat="1" applyFont="1" applyFill="1" applyBorder="1" applyAlignment="1">
      <alignment horizontal="center" vertical="center"/>
    </xf>
    <xf numFmtId="10" fontId="6" fillId="24" borderId="12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49" fontId="5" fillId="8" borderId="19" xfId="0" applyNumberFormat="1" applyFont="1" applyFill="1" applyBorder="1" applyAlignment="1">
      <alignment horizontal="center" vertical="center" wrapText="1"/>
    </xf>
    <xf numFmtId="49" fontId="5" fillId="8" borderId="2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2014.11.21-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ember 21-27..Lapkričio 21-2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61.7109375" style="3" customWidth="1"/>
    <col min="4" max="4" width="15.00390625" style="3" customWidth="1"/>
    <col min="5" max="5" width="15.7109375" style="3" bestFit="1" customWidth="1"/>
    <col min="6" max="6" width="14.00390625" style="3" bestFit="1" customWidth="1"/>
    <col min="7" max="7" width="10.8515625" style="3" customWidth="1"/>
    <col min="8" max="8" width="15.0039062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10.421875" style="3" customWidth="1"/>
    <col min="16" max="16" width="11.28125" style="3" bestFit="1" customWidth="1"/>
    <col min="17" max="17" width="25.7109375" style="3" bestFit="1" customWidth="1"/>
    <col min="18" max="16384" width="8.7109375" style="3" customWidth="1"/>
  </cols>
  <sheetData>
    <row r="1" ht="19.5">
      <c r="A1" s="1" t="s">
        <v>99</v>
      </c>
    </row>
    <row r="2" spans="1:11" ht="19.5">
      <c r="A2" s="1" t="s">
        <v>100</v>
      </c>
      <c r="B2" s="1"/>
      <c r="C2" s="1"/>
      <c r="D2" s="2"/>
      <c r="E2" s="22"/>
      <c r="G2" s="27"/>
      <c r="K2"/>
    </row>
    <row r="3" ht="13.5" thickBot="1"/>
    <row r="4" spans="1:17" ht="57" customHeight="1" thickBot="1">
      <c r="A4" s="45"/>
      <c r="B4" s="46"/>
      <c r="C4" s="47" t="s">
        <v>111</v>
      </c>
      <c r="D4" s="47" t="s">
        <v>93</v>
      </c>
      <c r="E4" s="47" t="s">
        <v>95</v>
      </c>
      <c r="F4" s="47" t="s">
        <v>91</v>
      </c>
      <c r="G4" s="47" t="s">
        <v>112</v>
      </c>
      <c r="H4" s="47" t="s">
        <v>94</v>
      </c>
      <c r="I4" s="47" t="s">
        <v>113</v>
      </c>
      <c r="J4" s="47" t="s">
        <v>114</v>
      </c>
      <c r="K4" s="47" t="s">
        <v>115</v>
      </c>
      <c r="L4" s="47" t="s">
        <v>117</v>
      </c>
      <c r="M4" s="47" t="s">
        <v>118</v>
      </c>
      <c r="N4" s="47" t="s">
        <v>119</v>
      </c>
      <c r="O4" s="47" t="s">
        <v>120</v>
      </c>
      <c r="P4" s="47" t="s">
        <v>121</v>
      </c>
      <c r="Q4" s="48" t="s">
        <v>42</v>
      </c>
    </row>
    <row r="5" spans="1:17" ht="61.5" customHeight="1" thickBot="1">
      <c r="A5" s="58"/>
      <c r="B5" s="59"/>
      <c r="C5" s="60" t="s">
        <v>87</v>
      </c>
      <c r="D5" s="60" t="s">
        <v>96</v>
      </c>
      <c r="E5" s="60" t="s">
        <v>98</v>
      </c>
      <c r="F5" s="60" t="s">
        <v>92</v>
      </c>
      <c r="G5" s="60" t="s">
        <v>88</v>
      </c>
      <c r="H5" s="60" t="s">
        <v>97</v>
      </c>
      <c r="I5" s="60" t="s">
        <v>84</v>
      </c>
      <c r="J5" s="60" t="s">
        <v>82</v>
      </c>
      <c r="K5" s="60" t="s">
        <v>85</v>
      </c>
      <c r="L5" s="60" t="s">
        <v>89</v>
      </c>
      <c r="M5" s="60" t="s">
        <v>79</v>
      </c>
      <c r="N5" s="60" t="s">
        <v>80</v>
      </c>
      <c r="O5" s="60" t="s">
        <v>86</v>
      </c>
      <c r="P5" s="60" t="s">
        <v>81</v>
      </c>
      <c r="Q5" s="61" t="s">
        <v>83</v>
      </c>
    </row>
    <row r="6" spans="1:17" ht="25.5" customHeight="1">
      <c r="A6" s="65">
        <v>1</v>
      </c>
      <c r="B6" s="68" t="s">
        <v>64</v>
      </c>
      <c r="C6" s="51" t="s">
        <v>122</v>
      </c>
      <c r="D6" s="53">
        <v>503709.7</v>
      </c>
      <c r="E6" s="39">
        <f aca="true" t="shared" si="0" ref="E6:E15">D6/3.452</f>
        <v>145918.22132097336</v>
      </c>
      <c r="F6" s="53" t="s">
        <v>53</v>
      </c>
      <c r="G6" s="56" t="s">
        <v>53</v>
      </c>
      <c r="H6" s="53">
        <v>32547</v>
      </c>
      <c r="I6" s="54">
        <v>469</v>
      </c>
      <c r="J6" s="26">
        <f aca="true" t="shared" si="1" ref="J6:J15">H6/I6</f>
        <v>69.39658848614073</v>
      </c>
      <c r="K6" s="54">
        <v>23</v>
      </c>
      <c r="L6" s="55">
        <v>1</v>
      </c>
      <c r="M6" s="53">
        <v>528092.4</v>
      </c>
      <c r="N6" s="53">
        <v>33946</v>
      </c>
      <c r="O6" s="39">
        <f aca="true" t="shared" si="2" ref="O6:O15">M6/3.452</f>
        <v>152981.57589803013</v>
      </c>
      <c r="P6" s="43" t="s">
        <v>71</v>
      </c>
      <c r="Q6" s="52" t="s">
        <v>14</v>
      </c>
    </row>
    <row r="7" spans="1:17" ht="25.5" customHeight="1">
      <c r="A7" s="65">
        <f>A6+1</f>
        <v>2</v>
      </c>
      <c r="B7" s="40">
        <v>1</v>
      </c>
      <c r="C7" s="51" t="s">
        <v>44</v>
      </c>
      <c r="D7" s="53">
        <v>151128.2</v>
      </c>
      <c r="E7" s="39">
        <f t="shared" si="0"/>
        <v>43779.895712630365</v>
      </c>
      <c r="F7" s="53">
        <v>350698.88999999996</v>
      </c>
      <c r="G7" s="56">
        <f>(D7-F7)/F7</f>
        <v>-0.5690656448898369</v>
      </c>
      <c r="H7" s="53">
        <v>9404</v>
      </c>
      <c r="I7" s="54">
        <v>267</v>
      </c>
      <c r="J7" s="26">
        <f t="shared" si="1"/>
        <v>35.22097378277154</v>
      </c>
      <c r="K7" s="54">
        <v>9</v>
      </c>
      <c r="L7" s="55">
        <v>2</v>
      </c>
      <c r="M7" s="53">
        <v>543626.69</v>
      </c>
      <c r="N7" s="53">
        <v>33150</v>
      </c>
      <c r="O7" s="39">
        <f t="shared" si="2"/>
        <v>157481.6599073001</v>
      </c>
      <c r="P7" s="43" t="s">
        <v>124</v>
      </c>
      <c r="Q7" s="52" t="s">
        <v>66</v>
      </c>
    </row>
    <row r="8" spans="1:17" ht="25.5" customHeight="1">
      <c r="A8" s="65">
        <f aca="true" t="shared" si="3" ref="A8:A15">A7+1</f>
        <v>3</v>
      </c>
      <c r="B8" s="40">
        <v>2</v>
      </c>
      <c r="C8" s="4" t="s">
        <v>37</v>
      </c>
      <c r="D8" s="53">
        <v>119009.18</v>
      </c>
      <c r="E8" s="39">
        <f t="shared" si="0"/>
        <v>34475.42873696408</v>
      </c>
      <c r="F8" s="53">
        <v>206927.48</v>
      </c>
      <c r="G8" s="56">
        <f>(D8-F8)/F8</f>
        <v>-0.42487493686193833</v>
      </c>
      <c r="H8" s="53">
        <v>7235</v>
      </c>
      <c r="I8" s="54">
        <v>146</v>
      </c>
      <c r="J8" s="26">
        <f t="shared" si="1"/>
        <v>49.554794520547944</v>
      </c>
      <c r="K8" s="54">
        <v>9</v>
      </c>
      <c r="L8" s="55">
        <v>4</v>
      </c>
      <c r="M8" s="53">
        <v>1007874.76</v>
      </c>
      <c r="N8" s="53">
        <v>60368</v>
      </c>
      <c r="O8" s="39">
        <f t="shared" si="2"/>
        <v>291968.3545770568</v>
      </c>
      <c r="P8" s="43" t="s">
        <v>63</v>
      </c>
      <c r="Q8" s="57" t="s">
        <v>41</v>
      </c>
    </row>
    <row r="9" spans="1:17" ht="25.5" customHeight="1">
      <c r="A9" s="65">
        <f t="shared" si="3"/>
        <v>4</v>
      </c>
      <c r="B9" s="68" t="s">
        <v>72</v>
      </c>
      <c r="C9" s="51" t="s">
        <v>27</v>
      </c>
      <c r="D9" s="53">
        <v>99341.5</v>
      </c>
      <c r="E9" s="39">
        <f t="shared" si="0"/>
        <v>28777.954808806488</v>
      </c>
      <c r="F9" s="53" t="s">
        <v>53</v>
      </c>
      <c r="G9" s="56" t="s">
        <v>53</v>
      </c>
      <c r="H9" s="53">
        <v>6070</v>
      </c>
      <c r="I9" s="54">
        <v>242</v>
      </c>
      <c r="J9" s="26">
        <f t="shared" si="1"/>
        <v>25.082644628099175</v>
      </c>
      <c r="K9" s="54">
        <v>11</v>
      </c>
      <c r="L9" s="55">
        <v>1</v>
      </c>
      <c r="M9" s="53">
        <v>102448</v>
      </c>
      <c r="N9" s="53">
        <v>6274</v>
      </c>
      <c r="O9" s="39">
        <f t="shared" si="2"/>
        <v>29677.867902665123</v>
      </c>
      <c r="P9" s="43" t="s">
        <v>71</v>
      </c>
      <c r="Q9" s="52" t="s">
        <v>29</v>
      </c>
    </row>
    <row r="10" spans="1:17" ht="25.5" customHeight="1">
      <c r="A10" s="65">
        <f t="shared" si="3"/>
        <v>5</v>
      </c>
      <c r="B10" s="40">
        <v>3</v>
      </c>
      <c r="C10" s="51" t="s">
        <v>123</v>
      </c>
      <c r="D10" s="53">
        <v>65299.2</v>
      </c>
      <c r="E10" s="39">
        <f t="shared" si="0"/>
        <v>18916.338354577056</v>
      </c>
      <c r="F10" s="53">
        <v>137355.51</v>
      </c>
      <c r="G10" s="56">
        <f>(D10-F10)/F10</f>
        <v>-0.524597156677588</v>
      </c>
      <c r="H10" s="53">
        <v>4518</v>
      </c>
      <c r="I10" s="54">
        <v>245</v>
      </c>
      <c r="J10" s="26">
        <f t="shared" si="1"/>
        <v>18.440816326530612</v>
      </c>
      <c r="K10" s="54">
        <v>13</v>
      </c>
      <c r="L10" s="55">
        <v>2</v>
      </c>
      <c r="M10" s="53">
        <v>202654.71</v>
      </c>
      <c r="N10" s="53">
        <v>13264</v>
      </c>
      <c r="O10" s="39">
        <f t="shared" si="2"/>
        <v>58706.462920046346</v>
      </c>
      <c r="P10" s="43" t="s">
        <v>124</v>
      </c>
      <c r="Q10" s="57" t="s">
        <v>90</v>
      </c>
    </row>
    <row r="11" spans="1:17" ht="25.5" customHeight="1">
      <c r="A11" s="65">
        <f t="shared" si="3"/>
        <v>6</v>
      </c>
      <c r="B11" s="68" t="s">
        <v>64</v>
      </c>
      <c r="C11" s="4" t="s">
        <v>73</v>
      </c>
      <c r="D11" s="53">
        <v>33181.8</v>
      </c>
      <c r="E11" s="39">
        <f t="shared" si="0"/>
        <v>9612.34067207416</v>
      </c>
      <c r="F11" s="53" t="s">
        <v>53</v>
      </c>
      <c r="G11" s="56" t="s">
        <v>53</v>
      </c>
      <c r="H11" s="53">
        <v>2098</v>
      </c>
      <c r="I11" s="54">
        <v>123</v>
      </c>
      <c r="J11" s="26">
        <f t="shared" si="1"/>
        <v>17.056910569105693</v>
      </c>
      <c r="K11" s="54">
        <v>11</v>
      </c>
      <c r="L11" s="55">
        <v>1</v>
      </c>
      <c r="M11" s="53">
        <v>35871.8</v>
      </c>
      <c r="N11" s="53">
        <v>2260</v>
      </c>
      <c r="O11" s="39">
        <f t="shared" si="2"/>
        <v>10391.59907300116</v>
      </c>
      <c r="P11" s="43" t="s">
        <v>74</v>
      </c>
      <c r="Q11" s="57" t="s">
        <v>75</v>
      </c>
    </row>
    <row r="12" spans="1:17" ht="25.5" customHeight="1">
      <c r="A12" s="65">
        <f t="shared" si="3"/>
        <v>7</v>
      </c>
      <c r="B12" s="40">
        <v>4</v>
      </c>
      <c r="C12" s="51" t="s">
        <v>62</v>
      </c>
      <c r="D12" s="53">
        <v>25604</v>
      </c>
      <c r="E12" s="39">
        <f t="shared" si="0"/>
        <v>7417.149478563152</v>
      </c>
      <c r="F12" s="53">
        <v>66852.1</v>
      </c>
      <c r="G12" s="56">
        <f>(D12-F12)/F12</f>
        <v>-0.6170052997587212</v>
      </c>
      <c r="H12" s="53">
        <v>1447</v>
      </c>
      <c r="I12" s="54">
        <v>63</v>
      </c>
      <c r="J12" s="26">
        <f t="shared" si="1"/>
        <v>22.96825396825397</v>
      </c>
      <c r="K12" s="54">
        <v>8</v>
      </c>
      <c r="L12" s="55">
        <v>4</v>
      </c>
      <c r="M12" s="53">
        <v>468558.2</v>
      </c>
      <c r="N12" s="53">
        <v>28696</v>
      </c>
      <c r="O12" s="39">
        <f t="shared" si="2"/>
        <v>135735.28389339513</v>
      </c>
      <c r="P12" s="43" t="s">
        <v>63</v>
      </c>
      <c r="Q12" s="57" t="s">
        <v>68</v>
      </c>
    </row>
    <row r="13" spans="1:17" ht="25.5" customHeight="1">
      <c r="A13" s="65">
        <f t="shared" si="3"/>
        <v>8</v>
      </c>
      <c r="B13" s="40">
        <v>6</v>
      </c>
      <c r="C13" s="4" t="s">
        <v>61</v>
      </c>
      <c r="D13" s="53">
        <v>12528</v>
      </c>
      <c r="E13" s="39">
        <f t="shared" si="0"/>
        <v>3629.2004634994205</v>
      </c>
      <c r="F13" s="53">
        <v>45799.6</v>
      </c>
      <c r="G13" s="56">
        <f>(D13-F13)/F13</f>
        <v>-0.7264604931047433</v>
      </c>
      <c r="H13" s="53">
        <v>782</v>
      </c>
      <c r="I13" s="54">
        <v>34</v>
      </c>
      <c r="J13" s="26">
        <f t="shared" si="1"/>
        <v>23</v>
      </c>
      <c r="K13" s="54">
        <v>5</v>
      </c>
      <c r="L13" s="55">
        <v>3</v>
      </c>
      <c r="M13" s="53">
        <v>181492.9</v>
      </c>
      <c r="N13" s="53">
        <v>11437</v>
      </c>
      <c r="O13" s="39">
        <f t="shared" si="2"/>
        <v>52576.15874855156</v>
      </c>
      <c r="P13" s="43" t="s">
        <v>65</v>
      </c>
      <c r="Q13" s="57" t="s">
        <v>9</v>
      </c>
    </row>
    <row r="14" spans="1:17" ht="25.5" customHeight="1">
      <c r="A14" s="65">
        <f t="shared" si="3"/>
        <v>9</v>
      </c>
      <c r="B14" s="71" t="s">
        <v>19</v>
      </c>
      <c r="C14" s="51" t="s">
        <v>20</v>
      </c>
      <c r="D14" s="53">
        <v>11043</v>
      </c>
      <c r="E14" s="39">
        <f t="shared" si="0"/>
        <v>3199.0150637311704</v>
      </c>
      <c r="F14" s="53" t="s">
        <v>53</v>
      </c>
      <c r="G14" s="56" t="s">
        <v>53</v>
      </c>
      <c r="H14" s="53">
        <v>601</v>
      </c>
      <c r="I14" s="54">
        <v>3</v>
      </c>
      <c r="J14" s="26">
        <f t="shared" si="1"/>
        <v>200.33333333333334</v>
      </c>
      <c r="K14" s="54">
        <v>1</v>
      </c>
      <c r="L14" s="55" t="s">
        <v>21</v>
      </c>
      <c r="M14" s="53">
        <v>11043</v>
      </c>
      <c r="N14" s="53">
        <v>601</v>
      </c>
      <c r="O14" s="39">
        <f t="shared" si="2"/>
        <v>3199.0150637311704</v>
      </c>
      <c r="P14" s="43" t="s">
        <v>28</v>
      </c>
      <c r="Q14" s="57" t="s">
        <v>18</v>
      </c>
    </row>
    <row r="15" spans="1:17" ht="25.5" customHeight="1">
      <c r="A15" s="65">
        <f t="shared" si="3"/>
        <v>10</v>
      </c>
      <c r="B15" s="68" t="s">
        <v>64</v>
      </c>
      <c r="C15" s="51" t="s">
        <v>22</v>
      </c>
      <c r="D15" s="53">
        <v>8663</v>
      </c>
      <c r="E15" s="39">
        <f t="shared" si="0"/>
        <v>2509.5596755504057</v>
      </c>
      <c r="F15" s="53" t="s">
        <v>53</v>
      </c>
      <c r="G15" s="56" t="s">
        <v>53</v>
      </c>
      <c r="H15" s="53">
        <v>575</v>
      </c>
      <c r="I15" s="54">
        <v>56</v>
      </c>
      <c r="J15" s="26">
        <f t="shared" si="1"/>
        <v>10.267857142857142</v>
      </c>
      <c r="K15" s="54">
        <v>13</v>
      </c>
      <c r="L15" s="55">
        <v>1</v>
      </c>
      <c r="M15" s="53">
        <v>9815</v>
      </c>
      <c r="N15" s="53">
        <v>642</v>
      </c>
      <c r="O15" s="39">
        <f t="shared" si="2"/>
        <v>2843.279258400927</v>
      </c>
      <c r="P15" s="43" t="s">
        <v>71</v>
      </c>
      <c r="Q15" s="52" t="s">
        <v>23</v>
      </c>
    </row>
    <row r="16" spans="1:17" ht="27" customHeight="1">
      <c r="A16" s="62"/>
      <c r="B16" s="40"/>
      <c r="C16" s="12" t="s">
        <v>43</v>
      </c>
      <c r="D16" s="38">
        <f>SUM(D6:D15)</f>
        <v>1029507.5800000001</v>
      </c>
      <c r="E16" s="38">
        <f>SUM(E6:E15)</f>
        <v>298235.10428736964</v>
      </c>
      <c r="F16" s="38">
        <v>943692.38</v>
      </c>
      <c r="G16" s="13">
        <f>(D16-F16)/F16</f>
        <v>0.09093556525273636</v>
      </c>
      <c r="H16" s="38">
        <f>SUM(H6:H15)</f>
        <v>65277</v>
      </c>
      <c r="I16" s="15"/>
      <c r="J16" s="15"/>
      <c r="K16" s="16"/>
      <c r="L16" s="15"/>
      <c r="M16" s="17"/>
      <c r="N16" s="17"/>
      <c r="O16" s="14"/>
      <c r="P16" s="23"/>
      <c r="Q16" s="34"/>
    </row>
    <row r="17" spans="1:17" ht="9" customHeight="1">
      <c r="A17" s="63"/>
      <c r="B17" s="41"/>
      <c r="C17" s="5"/>
      <c r="D17" s="6"/>
      <c r="E17" s="6"/>
      <c r="F17" s="6"/>
      <c r="G17" s="7"/>
      <c r="H17" s="7"/>
      <c r="I17" s="8"/>
      <c r="J17" s="8"/>
      <c r="K17" s="7"/>
      <c r="L17" s="8"/>
      <c r="M17" s="7"/>
      <c r="N17" s="7"/>
      <c r="O17" s="7"/>
      <c r="P17" s="24"/>
      <c r="Q17" s="35"/>
    </row>
    <row r="18" spans="1:17" ht="25.5" customHeight="1">
      <c r="A18" s="65">
        <f>A15+1</f>
        <v>11</v>
      </c>
      <c r="B18" s="40">
        <v>9</v>
      </c>
      <c r="C18" s="51" t="s">
        <v>50</v>
      </c>
      <c r="D18" s="53">
        <v>7700</v>
      </c>
      <c r="E18" s="39">
        <f>D18/3.452</f>
        <v>2230.590961761298</v>
      </c>
      <c r="F18" s="53">
        <v>18808.3</v>
      </c>
      <c r="G18" s="56">
        <f>(D18-F18)/F18</f>
        <v>-0.5906062748892776</v>
      </c>
      <c r="H18" s="53">
        <v>467</v>
      </c>
      <c r="I18" s="54">
        <v>16</v>
      </c>
      <c r="J18" s="26">
        <f>H18/I18</f>
        <v>29.1875</v>
      </c>
      <c r="K18" s="54">
        <v>4</v>
      </c>
      <c r="L18" s="55">
        <v>6</v>
      </c>
      <c r="M18" s="53">
        <v>522499.6</v>
      </c>
      <c r="N18" s="53">
        <v>32344</v>
      </c>
      <c r="O18" s="39">
        <f>M18/3.452</f>
        <v>151361.4136732329</v>
      </c>
      <c r="P18" s="43">
        <v>41936</v>
      </c>
      <c r="Q18" s="52" t="s">
        <v>90</v>
      </c>
    </row>
    <row r="19" spans="1:17" ht="25.5" customHeight="1">
      <c r="A19" s="65">
        <f>A18+1</f>
        <v>12</v>
      </c>
      <c r="B19" s="40">
        <v>5</v>
      </c>
      <c r="C19" s="51" t="s">
        <v>45</v>
      </c>
      <c r="D19" s="53">
        <v>4904</v>
      </c>
      <c r="E19" s="39">
        <f aca="true" t="shared" si="4" ref="E19:E27">D19/3.452</f>
        <v>1420.6257242178447</v>
      </c>
      <c r="F19" s="53">
        <v>54093</v>
      </c>
      <c r="G19" s="56">
        <f aca="true" t="shared" si="5" ref="G19:G28">(D19-F19)/F19</f>
        <v>-0.9093413195792431</v>
      </c>
      <c r="H19" s="53">
        <v>510</v>
      </c>
      <c r="I19" s="54">
        <f>16*7</f>
        <v>112</v>
      </c>
      <c r="J19" s="26">
        <f aca="true" t="shared" si="6" ref="J19:J27">H19/I19</f>
        <v>4.553571428571429</v>
      </c>
      <c r="K19" s="54">
        <v>11</v>
      </c>
      <c r="L19" s="55">
        <v>3</v>
      </c>
      <c r="M19" s="53">
        <v>146073</v>
      </c>
      <c r="N19" s="53">
        <v>10658</v>
      </c>
      <c r="O19" s="39">
        <f>M19/3.452</f>
        <v>42315.46929316338</v>
      </c>
      <c r="P19" s="43" t="s">
        <v>46</v>
      </c>
      <c r="Q19" s="52" t="s">
        <v>52</v>
      </c>
    </row>
    <row r="20" spans="1:17" ht="25.5" customHeight="1">
      <c r="A20" s="65">
        <f>A19+1</f>
        <v>13</v>
      </c>
      <c r="B20" s="40">
        <v>11</v>
      </c>
      <c r="C20" s="51" t="s">
        <v>56</v>
      </c>
      <c r="D20" s="53">
        <v>4470</v>
      </c>
      <c r="E20" s="39">
        <f t="shared" si="4"/>
        <v>1294.901506373117</v>
      </c>
      <c r="F20" s="53">
        <v>14102.8</v>
      </c>
      <c r="G20" s="56">
        <f t="shared" si="5"/>
        <v>-0.6830416654848682</v>
      </c>
      <c r="H20" s="53">
        <v>258</v>
      </c>
      <c r="I20" s="54">
        <v>7</v>
      </c>
      <c r="J20" s="26">
        <f t="shared" si="6"/>
        <v>36.857142857142854</v>
      </c>
      <c r="K20" s="54">
        <v>2</v>
      </c>
      <c r="L20" s="55">
        <v>9</v>
      </c>
      <c r="M20" s="53">
        <v>457653.3</v>
      </c>
      <c r="N20" s="53">
        <v>28191</v>
      </c>
      <c r="O20" s="39">
        <f>M20/3.452</f>
        <v>132576.27462340673</v>
      </c>
      <c r="P20" s="43">
        <v>41915</v>
      </c>
      <c r="Q20" s="52" t="s">
        <v>14</v>
      </c>
    </row>
    <row r="21" spans="1:17" ht="25.5" customHeight="1">
      <c r="A21" s="65">
        <f>A20+1</f>
        <v>14</v>
      </c>
      <c r="B21" s="40">
        <v>12</v>
      </c>
      <c r="C21" s="51" t="s">
        <v>5</v>
      </c>
      <c r="D21" s="53">
        <v>3974.5</v>
      </c>
      <c r="E21" s="39">
        <f t="shared" si="4"/>
        <v>1151.3615295480881</v>
      </c>
      <c r="F21" s="53">
        <v>11822.86</v>
      </c>
      <c r="G21" s="56">
        <f t="shared" si="5"/>
        <v>-0.6638292257541746</v>
      </c>
      <c r="H21" s="53">
        <v>330</v>
      </c>
      <c r="I21" s="54">
        <v>30</v>
      </c>
      <c r="J21" s="26">
        <f t="shared" si="6"/>
        <v>11</v>
      </c>
      <c r="K21" s="54">
        <v>7</v>
      </c>
      <c r="L21" s="55">
        <v>7</v>
      </c>
      <c r="M21" s="53">
        <v>760720.73</v>
      </c>
      <c r="N21" s="53">
        <v>59254</v>
      </c>
      <c r="O21" s="39">
        <f>M21/3.452</f>
        <v>220371.01100811124</v>
      </c>
      <c r="P21" s="43">
        <v>41929</v>
      </c>
      <c r="Q21" s="52" t="s">
        <v>90</v>
      </c>
    </row>
    <row r="22" spans="1:17" ht="25.5" customHeight="1">
      <c r="A22" s="65">
        <f>A21+1</f>
        <v>15</v>
      </c>
      <c r="B22" s="40">
        <v>14</v>
      </c>
      <c r="C22" s="51" t="s">
        <v>24</v>
      </c>
      <c r="D22" s="53">
        <v>3938</v>
      </c>
      <c r="E22" s="39">
        <f t="shared" si="4"/>
        <v>1140.7879490150638</v>
      </c>
      <c r="F22" s="53">
        <v>9601.5</v>
      </c>
      <c r="G22" s="56">
        <f t="shared" si="5"/>
        <v>-0.5898557517054627</v>
      </c>
      <c r="H22" s="53">
        <v>253</v>
      </c>
      <c r="I22" s="54">
        <v>35</v>
      </c>
      <c r="J22" s="26">
        <f t="shared" si="6"/>
        <v>7.228571428571429</v>
      </c>
      <c r="K22" s="54">
        <v>5</v>
      </c>
      <c r="L22" s="55">
        <v>2</v>
      </c>
      <c r="M22" s="53">
        <v>13539.5</v>
      </c>
      <c r="N22" s="53">
        <v>882</v>
      </c>
      <c r="O22" s="39">
        <f aca="true" t="shared" si="7" ref="O22:O27">M22/3.452</f>
        <v>3922.2190034762457</v>
      </c>
      <c r="P22" s="43" t="s">
        <v>25</v>
      </c>
      <c r="Q22" s="52" t="s">
        <v>26</v>
      </c>
    </row>
    <row r="23" spans="1:17" ht="25.5" customHeight="1">
      <c r="A23" s="65">
        <f>A22+1</f>
        <v>16</v>
      </c>
      <c r="B23" s="40">
        <v>13</v>
      </c>
      <c r="C23" s="51" t="s">
        <v>39</v>
      </c>
      <c r="D23" s="53">
        <v>3322</v>
      </c>
      <c r="E23" s="39">
        <f t="shared" si="4"/>
        <v>962.3406720741599</v>
      </c>
      <c r="F23" s="53">
        <v>11047</v>
      </c>
      <c r="G23" s="56">
        <f t="shared" si="5"/>
        <v>-0.6992848737213723</v>
      </c>
      <c r="H23" s="53">
        <v>187</v>
      </c>
      <c r="I23" s="54">
        <v>11</v>
      </c>
      <c r="J23" s="26">
        <f t="shared" si="6"/>
        <v>17</v>
      </c>
      <c r="K23" s="54">
        <v>2</v>
      </c>
      <c r="L23" s="55">
        <v>5</v>
      </c>
      <c r="M23" s="53">
        <v>194717.6</v>
      </c>
      <c r="N23" s="53">
        <v>11216</v>
      </c>
      <c r="O23" s="39">
        <f t="shared" si="7"/>
        <v>56407.1842410197</v>
      </c>
      <c r="P23" s="43">
        <v>41943</v>
      </c>
      <c r="Q23" s="52" t="s">
        <v>6</v>
      </c>
    </row>
    <row r="24" spans="1:17" ht="25.5" customHeight="1">
      <c r="A24" s="65">
        <f>A23+1</f>
        <v>17</v>
      </c>
      <c r="B24" s="40">
        <v>16</v>
      </c>
      <c r="C24" s="4" t="s">
        <v>55</v>
      </c>
      <c r="D24" s="53">
        <v>2741</v>
      </c>
      <c r="E24" s="39">
        <f t="shared" si="4"/>
        <v>794.0324449594439</v>
      </c>
      <c r="F24" s="39">
        <v>5836</v>
      </c>
      <c r="G24" s="56">
        <f t="shared" si="5"/>
        <v>-0.5303289924605894</v>
      </c>
      <c r="H24" s="53">
        <v>397</v>
      </c>
      <c r="I24" s="54">
        <v>11</v>
      </c>
      <c r="J24" s="26">
        <f t="shared" si="6"/>
        <v>36.09090909090909</v>
      </c>
      <c r="K24" s="54">
        <v>6</v>
      </c>
      <c r="L24" s="55">
        <v>14</v>
      </c>
      <c r="M24" s="53">
        <v>94465.4</v>
      </c>
      <c r="N24" s="53">
        <v>9994</v>
      </c>
      <c r="O24" s="39">
        <f>M24/3.452</f>
        <v>27365.411355735803</v>
      </c>
      <c r="P24" s="43">
        <v>41880</v>
      </c>
      <c r="Q24" s="52" t="s">
        <v>15</v>
      </c>
    </row>
    <row r="25" spans="1:17" ht="25.5" customHeight="1">
      <c r="A25" s="65">
        <f>A24+1</f>
        <v>18</v>
      </c>
      <c r="B25" s="40">
        <v>7</v>
      </c>
      <c r="C25" s="4" t="s">
        <v>0</v>
      </c>
      <c r="D25" s="53">
        <v>2710</v>
      </c>
      <c r="E25" s="39">
        <f t="shared" si="4"/>
        <v>785.0521436848204</v>
      </c>
      <c r="F25" s="53">
        <v>24593.8</v>
      </c>
      <c r="G25" s="56">
        <f t="shared" si="5"/>
        <v>-0.8898096268165148</v>
      </c>
      <c r="H25" s="53">
        <v>189</v>
      </c>
      <c r="I25" s="54">
        <v>13</v>
      </c>
      <c r="J25" s="26">
        <f t="shared" si="6"/>
        <v>14.538461538461538</v>
      </c>
      <c r="K25" s="54">
        <v>4</v>
      </c>
      <c r="L25" s="55">
        <v>3</v>
      </c>
      <c r="M25" s="53">
        <v>88830.3</v>
      </c>
      <c r="N25" s="53">
        <v>5654</v>
      </c>
      <c r="O25" s="39">
        <f t="shared" si="7"/>
        <v>25732.995365005794</v>
      </c>
      <c r="P25" s="43" t="s">
        <v>65</v>
      </c>
      <c r="Q25" s="52" t="s">
        <v>4</v>
      </c>
    </row>
    <row r="26" spans="1:17" ht="25.5" customHeight="1">
      <c r="A26" s="65">
        <f>A25+1</f>
        <v>19</v>
      </c>
      <c r="B26" s="40">
        <v>20</v>
      </c>
      <c r="C26" s="51" t="s">
        <v>47</v>
      </c>
      <c r="D26" s="53">
        <v>2484</v>
      </c>
      <c r="E26" s="39">
        <f t="shared" si="4"/>
        <v>719.5828505214369</v>
      </c>
      <c r="F26" s="53">
        <v>3905</v>
      </c>
      <c r="G26" s="56">
        <f t="shared" si="5"/>
        <v>-0.36389244558258643</v>
      </c>
      <c r="H26" s="53">
        <v>209</v>
      </c>
      <c r="I26" s="54">
        <v>6</v>
      </c>
      <c r="J26" s="26">
        <f t="shared" si="6"/>
        <v>34.833333333333336</v>
      </c>
      <c r="K26" s="54">
        <v>2</v>
      </c>
      <c r="L26" s="55">
        <v>3</v>
      </c>
      <c r="M26" s="53">
        <v>13193</v>
      </c>
      <c r="N26" s="53">
        <v>963</v>
      </c>
      <c r="O26" s="39">
        <f>M26/3.452</f>
        <v>3821.842410196987</v>
      </c>
      <c r="P26" s="43" t="s">
        <v>48</v>
      </c>
      <c r="Q26" s="52" t="s">
        <v>12</v>
      </c>
    </row>
    <row r="27" spans="1:17" ht="25.5" customHeight="1">
      <c r="A27" s="65">
        <f>A26+1</f>
        <v>20</v>
      </c>
      <c r="B27" s="40">
        <v>10</v>
      </c>
      <c r="C27" s="4" t="s">
        <v>10</v>
      </c>
      <c r="D27" s="53">
        <v>2155</v>
      </c>
      <c r="E27" s="39">
        <f t="shared" si="4"/>
        <v>624.2757821552723</v>
      </c>
      <c r="F27" s="53">
        <v>14112</v>
      </c>
      <c r="G27" s="56">
        <f t="shared" si="5"/>
        <v>-0.8472930839002267</v>
      </c>
      <c r="H27" s="53">
        <v>144</v>
      </c>
      <c r="I27" s="54">
        <v>31</v>
      </c>
      <c r="J27" s="26">
        <f t="shared" si="6"/>
        <v>4.645161290322581</v>
      </c>
      <c r="K27" s="54">
        <v>4</v>
      </c>
      <c r="L27" s="55">
        <v>11</v>
      </c>
      <c r="M27" s="53">
        <v>585669.28</v>
      </c>
      <c r="N27" s="53">
        <v>39929</v>
      </c>
      <c r="O27" s="39">
        <f t="shared" si="7"/>
        <v>169660.85747392816</v>
      </c>
      <c r="P27" s="43">
        <v>41901</v>
      </c>
      <c r="Q27" s="52" t="s">
        <v>13</v>
      </c>
    </row>
    <row r="28" spans="1:17" ht="27" customHeight="1">
      <c r="A28" s="62"/>
      <c r="B28" s="40"/>
      <c r="C28" s="12" t="s">
        <v>16</v>
      </c>
      <c r="D28" s="38">
        <f>SUM(D18:D27)+D16</f>
        <v>1067906.08</v>
      </c>
      <c r="E28" s="38">
        <f>SUM(E18:E27)+E16</f>
        <v>309358.6558516802</v>
      </c>
      <c r="F28" s="38">
        <v>1024127.94</v>
      </c>
      <c r="G28" s="13">
        <f t="shared" si="5"/>
        <v>0.04274674900481685</v>
      </c>
      <c r="H28" s="38">
        <f>SUM(H18:H27)+H16</f>
        <v>68221</v>
      </c>
      <c r="I28" s="15"/>
      <c r="J28" s="15"/>
      <c r="K28" s="16"/>
      <c r="L28" s="15"/>
      <c r="M28" s="17"/>
      <c r="N28" s="17"/>
      <c r="O28" s="14"/>
      <c r="P28" s="23"/>
      <c r="Q28" s="34"/>
    </row>
    <row r="29" spans="1:17" ht="12" customHeight="1">
      <c r="A29" s="64"/>
      <c r="B29" s="42"/>
      <c r="C29" s="9"/>
      <c r="D29" s="10"/>
      <c r="E29" s="10"/>
      <c r="F29" s="10"/>
      <c r="G29" s="19"/>
      <c r="H29" s="44">
        <f>SUM(H28:H28)</f>
        <v>68221</v>
      </c>
      <c r="I29" s="20">
        <v>3</v>
      </c>
      <c r="J29" s="20"/>
      <c r="K29" s="30"/>
      <c r="L29" s="20"/>
      <c r="M29" s="21"/>
      <c r="N29" s="21"/>
      <c r="O29" s="21"/>
      <c r="P29" s="25"/>
      <c r="Q29" s="37"/>
    </row>
    <row r="30" spans="1:17" ht="25.5" customHeight="1">
      <c r="A30" s="65">
        <f>A27+1</f>
        <v>21</v>
      </c>
      <c r="B30" s="40">
        <v>24</v>
      </c>
      <c r="C30" s="51" t="s">
        <v>58</v>
      </c>
      <c r="D30" s="53">
        <v>1683</v>
      </c>
      <c r="E30" s="39">
        <f>D30/3.452</f>
        <v>487.54345307068365</v>
      </c>
      <c r="F30" s="53">
        <v>1911</v>
      </c>
      <c r="G30" s="56">
        <f>(D30-F30)/F30</f>
        <v>-0.11930926216640503</v>
      </c>
      <c r="H30" s="53">
        <v>111</v>
      </c>
      <c r="I30" s="54">
        <v>7</v>
      </c>
      <c r="J30" s="26">
        <f>H30/I30</f>
        <v>15.857142857142858</v>
      </c>
      <c r="K30" s="54">
        <v>1</v>
      </c>
      <c r="L30" s="55">
        <v>10</v>
      </c>
      <c r="M30" s="53">
        <v>1231294</v>
      </c>
      <c r="N30" s="53">
        <v>76601</v>
      </c>
      <c r="O30" s="39">
        <f>M30/3.452</f>
        <v>356690.03476245655</v>
      </c>
      <c r="P30" s="43">
        <v>41908</v>
      </c>
      <c r="Q30" s="52" t="s">
        <v>57</v>
      </c>
    </row>
    <row r="31" spans="1:17" ht="25.5" customHeight="1">
      <c r="A31" s="65">
        <f>A30+1</f>
        <v>22</v>
      </c>
      <c r="B31" s="71" t="s">
        <v>8</v>
      </c>
      <c r="C31" s="51" t="s">
        <v>101</v>
      </c>
      <c r="D31" s="53">
        <v>1673</v>
      </c>
      <c r="E31" s="39">
        <f aca="true" t="shared" si="8" ref="E31:E39">D31/3.452</f>
        <v>484.6465816917729</v>
      </c>
      <c r="F31" s="53" t="s">
        <v>53</v>
      </c>
      <c r="G31" s="56" t="s">
        <v>53</v>
      </c>
      <c r="H31" s="53">
        <v>110</v>
      </c>
      <c r="I31" s="54">
        <v>7</v>
      </c>
      <c r="J31" s="26">
        <f aca="true" t="shared" si="9" ref="J31:J39">H31/I31</f>
        <v>15.714285714285714</v>
      </c>
      <c r="K31" s="54">
        <v>7</v>
      </c>
      <c r="L31" s="55" t="s">
        <v>8</v>
      </c>
      <c r="M31" s="53">
        <v>1673</v>
      </c>
      <c r="N31" s="53">
        <v>110</v>
      </c>
      <c r="O31" s="39">
        <f aca="true" t="shared" si="10" ref="O31:O39">M31/3.452</f>
        <v>484.6465816917729</v>
      </c>
      <c r="P31" s="43" t="s">
        <v>28</v>
      </c>
      <c r="Q31" s="52" t="s">
        <v>90</v>
      </c>
    </row>
    <row r="32" spans="1:17" ht="25.5" customHeight="1">
      <c r="A32" s="65">
        <f>A31+1</f>
        <v>23</v>
      </c>
      <c r="B32" s="40">
        <v>15</v>
      </c>
      <c r="C32" s="4" t="s">
        <v>67</v>
      </c>
      <c r="D32" s="53">
        <v>1464.5</v>
      </c>
      <c r="E32" s="39">
        <f t="shared" si="8"/>
        <v>424.2468134414832</v>
      </c>
      <c r="F32" s="53">
        <v>8746</v>
      </c>
      <c r="G32" s="56">
        <f aca="true" t="shared" si="11" ref="G32:G38">(D32-F32)/F32</f>
        <v>-0.8325520237823005</v>
      </c>
      <c r="H32" s="53">
        <v>101</v>
      </c>
      <c r="I32" s="54">
        <v>18</v>
      </c>
      <c r="J32" s="26">
        <f t="shared" si="9"/>
        <v>5.611111111111111</v>
      </c>
      <c r="K32" s="54">
        <v>4</v>
      </c>
      <c r="L32" s="55">
        <v>2</v>
      </c>
      <c r="M32" s="53">
        <v>12298.5</v>
      </c>
      <c r="N32" s="53">
        <v>890</v>
      </c>
      <c r="O32" s="39">
        <f t="shared" si="10"/>
        <v>3562.7172653534185</v>
      </c>
      <c r="P32" s="43" t="s">
        <v>25</v>
      </c>
      <c r="Q32" s="69" t="s">
        <v>4</v>
      </c>
    </row>
    <row r="33" spans="1:17" ht="25.5" customHeight="1">
      <c r="A33" s="65">
        <f aca="true" t="shared" si="12" ref="A33:A39">A32+1</f>
        <v>24</v>
      </c>
      <c r="B33" s="40">
        <v>23</v>
      </c>
      <c r="C33" s="4" t="s">
        <v>51</v>
      </c>
      <c r="D33" s="53">
        <v>1206</v>
      </c>
      <c r="E33" s="39">
        <f t="shared" si="8"/>
        <v>349.36268829663965</v>
      </c>
      <c r="F33" s="53">
        <v>2273</v>
      </c>
      <c r="G33" s="56">
        <f t="shared" si="11"/>
        <v>-0.46942366915970085</v>
      </c>
      <c r="H33" s="53">
        <v>99</v>
      </c>
      <c r="I33" s="54">
        <v>5</v>
      </c>
      <c r="J33" s="26">
        <f t="shared" si="9"/>
        <v>19.8</v>
      </c>
      <c r="K33" s="54">
        <v>2</v>
      </c>
      <c r="L33" s="55">
        <v>6</v>
      </c>
      <c r="M33" s="53">
        <v>38512</v>
      </c>
      <c r="N33" s="53">
        <v>3424</v>
      </c>
      <c r="O33" s="39">
        <f t="shared" si="10"/>
        <v>11156.431054461182</v>
      </c>
      <c r="P33" s="43">
        <v>41936</v>
      </c>
      <c r="Q33" s="52" t="s">
        <v>12</v>
      </c>
    </row>
    <row r="34" spans="1:17" ht="25.5" customHeight="1">
      <c r="A34" s="65">
        <f t="shared" si="12"/>
        <v>25</v>
      </c>
      <c r="B34" s="40">
        <v>17</v>
      </c>
      <c r="C34" s="4" t="s">
        <v>7</v>
      </c>
      <c r="D34" s="53">
        <v>1223</v>
      </c>
      <c r="E34" s="39">
        <f t="shared" si="8"/>
        <v>354.287369640788</v>
      </c>
      <c r="F34" s="53">
        <v>5779.4</v>
      </c>
      <c r="G34" s="56">
        <f t="shared" si="11"/>
        <v>-0.7883863376821123</v>
      </c>
      <c r="H34" s="53">
        <v>74</v>
      </c>
      <c r="I34" s="54">
        <v>8</v>
      </c>
      <c r="J34" s="26">
        <f t="shared" si="9"/>
        <v>9.25</v>
      </c>
      <c r="K34" s="54">
        <v>2</v>
      </c>
      <c r="L34" s="55">
        <v>5</v>
      </c>
      <c r="M34" s="53">
        <v>163580.36</v>
      </c>
      <c r="N34" s="53">
        <v>10281</v>
      </c>
      <c r="O34" s="39">
        <f t="shared" si="10"/>
        <v>47387.126303592115</v>
      </c>
      <c r="P34" s="43">
        <v>41943</v>
      </c>
      <c r="Q34" s="57" t="s">
        <v>9</v>
      </c>
    </row>
    <row r="35" spans="1:17" ht="25.5" customHeight="1">
      <c r="A35" s="65">
        <f t="shared" si="12"/>
        <v>26</v>
      </c>
      <c r="B35" s="40">
        <v>26</v>
      </c>
      <c r="C35" s="51" t="s">
        <v>116</v>
      </c>
      <c r="D35" s="53">
        <v>1133</v>
      </c>
      <c r="E35" s="39">
        <f t="shared" si="8"/>
        <v>328.21552723059096</v>
      </c>
      <c r="F35" s="53">
        <v>1291</v>
      </c>
      <c r="G35" s="56">
        <f t="shared" si="11"/>
        <v>-0.12238574748257165</v>
      </c>
      <c r="H35" s="53">
        <v>64</v>
      </c>
      <c r="I35" s="54">
        <v>5</v>
      </c>
      <c r="J35" s="26">
        <f t="shared" si="9"/>
        <v>12.8</v>
      </c>
      <c r="K35" s="54">
        <v>1</v>
      </c>
      <c r="L35" s="55">
        <v>8</v>
      </c>
      <c r="M35" s="53">
        <v>116861.5</v>
      </c>
      <c r="N35" s="53">
        <v>7871</v>
      </c>
      <c r="O35" s="39">
        <f t="shared" si="10"/>
        <v>33853.27346465817</v>
      </c>
      <c r="P35" s="67">
        <v>41922</v>
      </c>
      <c r="Q35" s="70" t="s">
        <v>34</v>
      </c>
    </row>
    <row r="36" spans="1:17" ht="25.5" customHeight="1">
      <c r="A36" s="65">
        <f t="shared" si="12"/>
        <v>27</v>
      </c>
      <c r="B36" s="40">
        <v>31</v>
      </c>
      <c r="C36" s="51" t="s">
        <v>35</v>
      </c>
      <c r="D36" s="53">
        <v>986</v>
      </c>
      <c r="E36" s="39">
        <f t="shared" si="8"/>
        <v>285.63151796060254</v>
      </c>
      <c r="F36" s="39">
        <v>574</v>
      </c>
      <c r="G36" s="56">
        <f t="shared" si="11"/>
        <v>0.7177700348432056</v>
      </c>
      <c r="H36" s="53">
        <v>80</v>
      </c>
      <c r="I36" s="54">
        <v>7</v>
      </c>
      <c r="J36" s="26">
        <f t="shared" si="9"/>
        <v>11.428571428571429</v>
      </c>
      <c r="K36" s="54">
        <v>1</v>
      </c>
      <c r="L36" s="55">
        <v>5</v>
      </c>
      <c r="M36" s="53">
        <v>9990</v>
      </c>
      <c r="N36" s="53">
        <v>843</v>
      </c>
      <c r="O36" s="39">
        <f t="shared" si="10"/>
        <v>2893.9745075318656</v>
      </c>
      <c r="P36" s="67">
        <v>41942</v>
      </c>
      <c r="Q36" s="69" t="s">
        <v>36</v>
      </c>
    </row>
    <row r="37" spans="1:17" ht="25.5" customHeight="1">
      <c r="A37" s="65">
        <f t="shared" si="12"/>
        <v>28</v>
      </c>
      <c r="B37" s="66">
        <v>33</v>
      </c>
      <c r="C37" s="4" t="s">
        <v>38</v>
      </c>
      <c r="D37" s="53">
        <v>695</v>
      </c>
      <c r="E37" s="39">
        <f t="shared" si="8"/>
        <v>201.33256083429896</v>
      </c>
      <c r="F37" s="28">
        <v>234</v>
      </c>
      <c r="G37" s="56">
        <f t="shared" si="11"/>
        <v>1.9700854700854702</v>
      </c>
      <c r="H37" s="53">
        <v>94</v>
      </c>
      <c r="I37" s="54">
        <v>4</v>
      </c>
      <c r="J37" s="26">
        <f t="shared" si="9"/>
        <v>23.5</v>
      </c>
      <c r="K37" s="54">
        <v>1</v>
      </c>
      <c r="L37" s="55">
        <v>13</v>
      </c>
      <c r="M37" s="53">
        <v>110834.2</v>
      </c>
      <c r="N37" s="53">
        <v>7434</v>
      </c>
      <c r="O37" s="39">
        <f t="shared" si="10"/>
        <v>32107.242178447275</v>
      </c>
      <c r="P37" s="43">
        <v>41887</v>
      </c>
      <c r="Q37" s="52" t="s">
        <v>90</v>
      </c>
    </row>
    <row r="38" spans="1:17" ht="25.5" customHeight="1">
      <c r="A38" s="65">
        <f t="shared" si="12"/>
        <v>29</v>
      </c>
      <c r="B38" s="40">
        <v>30</v>
      </c>
      <c r="C38" s="4" t="s">
        <v>11</v>
      </c>
      <c r="D38" s="53">
        <v>587</v>
      </c>
      <c r="E38" s="39">
        <f t="shared" si="8"/>
        <v>170.04634994206256</v>
      </c>
      <c r="F38" s="53">
        <v>690</v>
      </c>
      <c r="G38" s="56">
        <f t="shared" si="11"/>
        <v>-0.1492753623188406</v>
      </c>
      <c r="H38" s="53">
        <v>48</v>
      </c>
      <c r="I38" s="54">
        <v>4</v>
      </c>
      <c r="J38" s="26">
        <f t="shared" si="9"/>
        <v>12</v>
      </c>
      <c r="K38" s="54">
        <v>2</v>
      </c>
      <c r="L38" s="55">
        <v>11</v>
      </c>
      <c r="M38" s="53">
        <v>11694.6</v>
      </c>
      <c r="N38" s="53">
        <v>1064</v>
      </c>
      <c r="O38" s="39">
        <f t="shared" si="10"/>
        <v>3387.7752027809966</v>
      </c>
      <c r="P38" s="43">
        <v>41901</v>
      </c>
      <c r="Q38" s="52" t="s">
        <v>12</v>
      </c>
    </row>
    <row r="39" spans="1:17" ht="25.5" customHeight="1">
      <c r="A39" s="65">
        <f t="shared" si="12"/>
        <v>30</v>
      </c>
      <c r="B39" s="66" t="s">
        <v>103</v>
      </c>
      <c r="C39" s="51" t="s">
        <v>102</v>
      </c>
      <c r="D39" s="53">
        <v>556</v>
      </c>
      <c r="E39" s="39">
        <f t="shared" si="8"/>
        <v>161.06604866743916</v>
      </c>
      <c r="F39" s="53" t="s">
        <v>53</v>
      </c>
      <c r="G39" s="56" t="s">
        <v>53</v>
      </c>
      <c r="H39" s="53">
        <v>50</v>
      </c>
      <c r="I39" s="54">
        <v>4</v>
      </c>
      <c r="J39" s="26">
        <f t="shared" si="9"/>
        <v>12.5</v>
      </c>
      <c r="K39" s="54">
        <v>1</v>
      </c>
      <c r="L39" s="55">
        <v>8</v>
      </c>
      <c r="M39" s="53">
        <v>71133</v>
      </c>
      <c r="N39" s="53">
        <v>4483</v>
      </c>
      <c r="O39" s="39">
        <f t="shared" si="10"/>
        <v>20606.315179606027</v>
      </c>
      <c r="P39" s="43">
        <v>41922</v>
      </c>
      <c r="Q39" s="52" t="s">
        <v>104</v>
      </c>
    </row>
    <row r="40" spans="1:17" ht="27" customHeight="1">
      <c r="A40" s="49"/>
      <c r="B40" s="40"/>
      <c r="C40" s="12" t="s">
        <v>17</v>
      </c>
      <c r="D40" s="38">
        <f>SUM(D30:D39)+D28</f>
        <v>1079112.58</v>
      </c>
      <c r="E40" s="38">
        <f>SUM(E30:E39)+E28</f>
        <v>312605.03476245655</v>
      </c>
      <c r="F40" s="38">
        <v>1040984.44</v>
      </c>
      <c r="G40" s="13">
        <f>(D40-F40)/F40</f>
        <v>0.03662700280131001</v>
      </c>
      <c r="H40" s="38">
        <f>SUM(H30:H39)+H28</f>
        <v>69052</v>
      </c>
      <c r="I40" s="38"/>
      <c r="J40" s="29"/>
      <c r="K40" s="31"/>
      <c r="L40" s="29"/>
      <c r="M40" s="32"/>
      <c r="N40" s="32"/>
      <c r="O40" s="39"/>
      <c r="P40" s="33"/>
      <c r="Q40" s="36"/>
    </row>
    <row r="41" spans="1:17" ht="12" customHeight="1">
      <c r="A41" s="50"/>
      <c r="B41" s="42"/>
      <c r="C41" s="9"/>
      <c r="D41" s="10"/>
      <c r="E41" s="10"/>
      <c r="F41" s="10"/>
      <c r="G41" s="19"/>
      <c r="H41" s="18"/>
      <c r="I41" s="20"/>
      <c r="J41" s="20"/>
      <c r="K41" s="30"/>
      <c r="L41" s="20"/>
      <c r="M41" s="21"/>
      <c r="N41" s="21"/>
      <c r="O41" s="21"/>
      <c r="P41" s="11"/>
      <c r="Q41" s="37"/>
    </row>
    <row r="42" spans="1:17" ht="25.5" customHeight="1">
      <c r="A42" s="65">
        <f>A39+1</f>
        <v>31</v>
      </c>
      <c r="B42" s="40">
        <v>18</v>
      </c>
      <c r="C42" s="51" t="s">
        <v>1</v>
      </c>
      <c r="D42" s="53">
        <v>389</v>
      </c>
      <c r="E42" s="39">
        <f>D42/3.452</f>
        <v>112.6882966396292</v>
      </c>
      <c r="F42" s="53">
        <v>5554</v>
      </c>
      <c r="G42" s="56">
        <f>(D42-F42)/F42</f>
        <v>-0.9299603889088945</v>
      </c>
      <c r="H42" s="53">
        <v>23</v>
      </c>
      <c r="I42" s="54">
        <v>2</v>
      </c>
      <c r="J42" s="26">
        <f>H42/I42</f>
        <v>11.5</v>
      </c>
      <c r="K42" s="54">
        <v>1</v>
      </c>
      <c r="L42" s="55">
        <v>4</v>
      </c>
      <c r="M42" s="53">
        <v>122563.96</v>
      </c>
      <c r="N42" s="53">
        <v>7340</v>
      </c>
      <c r="O42" s="39">
        <f>M42/3.452</f>
        <v>35505.20278099653</v>
      </c>
      <c r="P42" s="43" t="s">
        <v>2</v>
      </c>
      <c r="Q42" s="52" t="s">
        <v>3</v>
      </c>
    </row>
    <row r="43" spans="1:17" ht="25.5" customHeight="1">
      <c r="A43" s="65">
        <f>A42+1</f>
        <v>32</v>
      </c>
      <c r="B43" s="40">
        <v>22</v>
      </c>
      <c r="C43" s="4" t="s">
        <v>49</v>
      </c>
      <c r="D43" s="53">
        <v>329</v>
      </c>
      <c r="E43" s="39">
        <f aca="true" t="shared" si="13" ref="E43:E51">D43/3.452</f>
        <v>95.30706836616454</v>
      </c>
      <c r="F43" s="39">
        <v>2884</v>
      </c>
      <c r="G43" s="56">
        <f>(D43-F43)/F43</f>
        <v>-0.8859223300970874</v>
      </c>
      <c r="H43" s="53">
        <v>27</v>
      </c>
      <c r="I43" s="54">
        <v>6</v>
      </c>
      <c r="J43" s="26">
        <f aca="true" t="shared" si="14" ref="J43:J51">H43/I43</f>
        <v>4.5</v>
      </c>
      <c r="K43" s="54">
        <v>3</v>
      </c>
      <c r="L43" s="55">
        <v>15</v>
      </c>
      <c r="M43" s="53">
        <v>671665.01</v>
      </c>
      <c r="N43" s="53">
        <v>48186</v>
      </c>
      <c r="O43" s="39">
        <f aca="true" t="shared" si="15" ref="O43:O51">M43/3.452</f>
        <v>194572.71436848203</v>
      </c>
      <c r="P43" s="43">
        <v>41873</v>
      </c>
      <c r="Q43" s="52" t="s">
        <v>54</v>
      </c>
    </row>
    <row r="44" spans="1:17" ht="25.5" customHeight="1">
      <c r="A44" s="65">
        <f>A43+1</f>
        <v>33</v>
      </c>
      <c r="B44" s="40">
        <v>29</v>
      </c>
      <c r="C44" s="4" t="s">
        <v>59</v>
      </c>
      <c r="D44" s="53">
        <v>300</v>
      </c>
      <c r="E44" s="39">
        <f t="shared" si="13"/>
        <v>86.90614136732329</v>
      </c>
      <c r="F44" s="53">
        <v>825</v>
      </c>
      <c r="G44" s="56">
        <f>(D44-F44)/F44</f>
        <v>-0.6363636363636364</v>
      </c>
      <c r="H44" s="53">
        <v>36</v>
      </c>
      <c r="I44" s="54">
        <v>2</v>
      </c>
      <c r="J44" s="26">
        <f t="shared" si="14"/>
        <v>18</v>
      </c>
      <c r="K44" s="54">
        <v>2</v>
      </c>
      <c r="L44" s="55"/>
      <c r="M44" s="53">
        <v>638688.6</v>
      </c>
      <c r="N44" s="53">
        <v>56104</v>
      </c>
      <c r="O44" s="39">
        <f t="shared" si="15"/>
        <v>185019.87253765934</v>
      </c>
      <c r="P44" s="43">
        <v>41544</v>
      </c>
      <c r="Q44" s="52" t="s">
        <v>60</v>
      </c>
    </row>
    <row r="45" spans="1:17" ht="25.5" customHeight="1">
      <c r="A45" s="65">
        <f aca="true" t="shared" si="16" ref="A45:A51">A44+1</f>
        <v>34</v>
      </c>
      <c r="B45" s="66" t="s">
        <v>53</v>
      </c>
      <c r="C45" s="4" t="s">
        <v>76</v>
      </c>
      <c r="D45" s="53">
        <v>260</v>
      </c>
      <c r="E45" s="39">
        <f t="shared" si="13"/>
        <v>75.31865585168019</v>
      </c>
      <c r="F45" s="55"/>
      <c r="G45" s="56"/>
      <c r="H45" s="53">
        <v>17</v>
      </c>
      <c r="I45" s="54">
        <v>1</v>
      </c>
      <c r="J45" s="26">
        <f t="shared" si="14"/>
        <v>17</v>
      </c>
      <c r="K45" s="54">
        <v>1</v>
      </c>
      <c r="L45" s="55"/>
      <c r="M45" s="53">
        <v>59808.9</v>
      </c>
      <c r="N45" s="53">
        <v>3955</v>
      </c>
      <c r="O45" s="39">
        <f t="shared" si="15"/>
        <v>17325.869061413672</v>
      </c>
      <c r="P45" s="43">
        <v>41817</v>
      </c>
      <c r="Q45" s="52" t="s">
        <v>6</v>
      </c>
    </row>
    <row r="46" spans="1:17" ht="42.75" customHeight="1">
      <c r="A46" s="65">
        <f t="shared" si="16"/>
        <v>35</v>
      </c>
      <c r="B46" s="66">
        <v>28</v>
      </c>
      <c r="C46" s="51" t="s">
        <v>30</v>
      </c>
      <c r="D46" s="53">
        <v>252</v>
      </c>
      <c r="E46" s="39">
        <f t="shared" si="13"/>
        <v>73.00115874855156</v>
      </c>
      <c r="F46" s="53">
        <v>898</v>
      </c>
      <c r="G46" s="56">
        <f>(D46-F46)/F46</f>
        <v>-0.7193763919821826</v>
      </c>
      <c r="H46" s="53">
        <v>29</v>
      </c>
      <c r="I46" s="54">
        <v>10</v>
      </c>
      <c r="J46" s="26">
        <f t="shared" si="14"/>
        <v>2.9</v>
      </c>
      <c r="K46" s="54">
        <v>1</v>
      </c>
      <c r="L46" s="55">
        <v>11</v>
      </c>
      <c r="M46" s="53">
        <v>35129.76</v>
      </c>
      <c r="N46" s="53">
        <v>2562</v>
      </c>
      <c r="O46" s="39">
        <f t="shared" si="15"/>
        <v>10176.639629200465</v>
      </c>
      <c r="P46" s="43">
        <v>41901</v>
      </c>
      <c r="Q46" s="52" t="s">
        <v>31</v>
      </c>
    </row>
    <row r="47" spans="1:17" ht="25.5" customHeight="1">
      <c r="A47" s="65">
        <f t="shared" si="16"/>
        <v>36</v>
      </c>
      <c r="B47" s="40">
        <v>25</v>
      </c>
      <c r="C47" s="51" t="s">
        <v>40</v>
      </c>
      <c r="D47" s="53">
        <v>198</v>
      </c>
      <c r="E47" s="39">
        <f t="shared" si="13"/>
        <v>57.358053302433376</v>
      </c>
      <c r="F47" s="53">
        <v>1826</v>
      </c>
      <c r="G47" s="56">
        <f>(D47-F47)/F47</f>
        <v>-0.891566265060241</v>
      </c>
      <c r="H47" s="53">
        <v>22</v>
      </c>
      <c r="I47" s="54">
        <v>3</v>
      </c>
      <c r="J47" s="26">
        <f t="shared" si="14"/>
        <v>7.333333333333333</v>
      </c>
      <c r="K47" s="54">
        <v>3</v>
      </c>
      <c r="L47" s="55">
        <v>5</v>
      </c>
      <c r="M47" s="53">
        <v>123778</v>
      </c>
      <c r="N47" s="53">
        <v>8016</v>
      </c>
      <c r="O47" s="39">
        <f t="shared" si="15"/>
        <v>35856.89455388181</v>
      </c>
      <c r="P47" s="43">
        <v>41943</v>
      </c>
      <c r="Q47" s="52" t="s">
        <v>52</v>
      </c>
    </row>
    <row r="48" spans="1:17" ht="25.5">
      <c r="A48" s="65">
        <f t="shared" si="16"/>
        <v>37</v>
      </c>
      <c r="B48" s="66" t="s">
        <v>106</v>
      </c>
      <c r="C48" s="4" t="s">
        <v>105</v>
      </c>
      <c r="D48" s="53">
        <v>192</v>
      </c>
      <c r="E48" s="39">
        <f t="shared" si="13"/>
        <v>55.61993047508691</v>
      </c>
      <c r="F48" s="53" t="s">
        <v>53</v>
      </c>
      <c r="G48" s="56" t="s">
        <v>53</v>
      </c>
      <c r="H48" s="53">
        <v>48</v>
      </c>
      <c r="I48" s="54">
        <v>1</v>
      </c>
      <c r="J48" s="26">
        <f t="shared" si="14"/>
        <v>48</v>
      </c>
      <c r="K48" s="54">
        <v>1</v>
      </c>
      <c r="L48" s="55"/>
      <c r="M48" s="53">
        <v>252746.77</v>
      </c>
      <c r="N48" s="53">
        <v>18991</v>
      </c>
      <c r="O48" s="39">
        <f t="shared" si="15"/>
        <v>73217.48841251449</v>
      </c>
      <c r="P48" s="43">
        <v>41754</v>
      </c>
      <c r="Q48" s="52" t="s">
        <v>107</v>
      </c>
    </row>
    <row r="49" spans="1:17" ht="25.5">
      <c r="A49" s="65">
        <f t="shared" si="16"/>
        <v>38</v>
      </c>
      <c r="B49" s="66" t="s">
        <v>53</v>
      </c>
      <c r="C49" s="4" t="s">
        <v>108</v>
      </c>
      <c r="D49" s="53">
        <v>188</v>
      </c>
      <c r="E49" s="39">
        <f t="shared" si="13"/>
        <v>54.461181923522595</v>
      </c>
      <c r="F49" s="53" t="s">
        <v>53</v>
      </c>
      <c r="G49" s="56" t="s">
        <v>53</v>
      </c>
      <c r="H49" s="53">
        <v>47</v>
      </c>
      <c r="I49" s="54">
        <v>2</v>
      </c>
      <c r="J49" s="26">
        <f t="shared" si="14"/>
        <v>23.5</v>
      </c>
      <c r="K49" s="54">
        <v>1</v>
      </c>
      <c r="L49" s="55"/>
      <c r="M49" s="53">
        <v>305459.21</v>
      </c>
      <c r="N49" s="53">
        <v>21770</v>
      </c>
      <c r="O49" s="39">
        <f t="shared" si="15"/>
        <v>88487.60428736964</v>
      </c>
      <c r="P49" s="67">
        <v>41691</v>
      </c>
      <c r="Q49" s="52" t="s">
        <v>107</v>
      </c>
    </row>
    <row r="50" spans="1:17" ht="25.5">
      <c r="A50" s="65">
        <f t="shared" si="16"/>
        <v>39</v>
      </c>
      <c r="B50" s="66" t="s">
        <v>53</v>
      </c>
      <c r="C50" s="4" t="s">
        <v>109</v>
      </c>
      <c r="D50" s="53">
        <v>186</v>
      </c>
      <c r="E50" s="39">
        <f t="shared" si="13"/>
        <v>53.88180764774044</v>
      </c>
      <c r="F50" s="53" t="s">
        <v>53</v>
      </c>
      <c r="G50" s="56" t="s">
        <v>53</v>
      </c>
      <c r="H50" s="53">
        <v>41</v>
      </c>
      <c r="I50" s="54">
        <v>3</v>
      </c>
      <c r="J50" s="26">
        <f t="shared" si="14"/>
        <v>13.666666666666666</v>
      </c>
      <c r="K50" s="54">
        <v>1</v>
      </c>
      <c r="L50" s="55"/>
      <c r="M50" s="53">
        <v>268728.76</v>
      </c>
      <c r="N50" s="53">
        <v>19567</v>
      </c>
      <c r="O50" s="39">
        <f t="shared" si="15"/>
        <v>77847.26535341832</v>
      </c>
      <c r="P50" s="43">
        <v>41719</v>
      </c>
      <c r="Q50" s="52" t="s">
        <v>110</v>
      </c>
    </row>
    <row r="51" spans="1:17" ht="25.5">
      <c r="A51" s="65">
        <f t="shared" si="16"/>
        <v>40</v>
      </c>
      <c r="B51" s="66" t="s">
        <v>53</v>
      </c>
      <c r="C51" s="4" t="s">
        <v>70</v>
      </c>
      <c r="D51" s="53">
        <v>138</v>
      </c>
      <c r="E51" s="39">
        <f t="shared" si="13"/>
        <v>39.97682502896871</v>
      </c>
      <c r="F51" s="53" t="s">
        <v>53</v>
      </c>
      <c r="G51" s="56" t="s">
        <v>53</v>
      </c>
      <c r="H51" s="53">
        <v>23</v>
      </c>
      <c r="I51" s="54">
        <v>2</v>
      </c>
      <c r="J51" s="26">
        <f t="shared" si="14"/>
        <v>11.5</v>
      </c>
      <c r="K51" s="54">
        <v>1</v>
      </c>
      <c r="L51" s="55"/>
      <c r="M51" s="53">
        <v>138152.5</v>
      </c>
      <c r="N51" s="53">
        <v>12180</v>
      </c>
      <c r="O51" s="39">
        <f t="shared" si="15"/>
        <v>40021.00231749711</v>
      </c>
      <c r="P51" s="43">
        <v>41509</v>
      </c>
      <c r="Q51" s="52" t="s">
        <v>90</v>
      </c>
    </row>
    <row r="52" spans="1:17" ht="27" customHeight="1">
      <c r="A52" s="49"/>
      <c r="B52" s="40"/>
      <c r="C52" s="12" t="s">
        <v>77</v>
      </c>
      <c r="D52" s="38">
        <f>SUM(D42:D51)+D40</f>
        <v>1081544.58</v>
      </c>
      <c r="E52" s="38">
        <f>SUM(E42:E51)+E40</f>
        <v>313309.55388180766</v>
      </c>
      <c r="F52" s="38">
        <v>1042565.44</v>
      </c>
      <c r="G52" s="13">
        <f>(D52-F52)/F52</f>
        <v>0.03738771544163226</v>
      </c>
      <c r="H52" s="38">
        <f>SUM(H42:H51)+H40</f>
        <v>69365</v>
      </c>
      <c r="I52" s="38"/>
      <c r="J52" s="29"/>
      <c r="K52" s="31"/>
      <c r="L52" s="29"/>
      <c r="M52" s="32"/>
      <c r="N52" s="32"/>
      <c r="O52" s="39"/>
      <c r="P52" s="33"/>
      <c r="Q52" s="36"/>
    </row>
    <row r="53" spans="1:17" ht="12" customHeight="1">
      <c r="A53" s="50"/>
      <c r="B53" s="42"/>
      <c r="C53" s="9"/>
      <c r="D53" s="10"/>
      <c r="E53" s="10"/>
      <c r="F53" s="10"/>
      <c r="G53" s="19"/>
      <c r="H53" s="18"/>
      <c r="I53" s="20"/>
      <c r="J53" s="20"/>
      <c r="K53" s="30"/>
      <c r="L53" s="20"/>
      <c r="M53" s="21"/>
      <c r="N53" s="21"/>
      <c r="O53" s="21"/>
      <c r="P53" s="11"/>
      <c r="Q53" s="37"/>
    </row>
    <row r="54" spans="1:17" ht="25.5">
      <c r="A54" s="65">
        <f>A51+1</f>
        <v>41</v>
      </c>
      <c r="B54" s="66" t="s">
        <v>53</v>
      </c>
      <c r="C54" s="4" t="s">
        <v>69</v>
      </c>
      <c r="D54" s="53">
        <v>18</v>
      </c>
      <c r="E54" s="39">
        <f>D54/3.452</f>
        <v>5.214368482039397</v>
      </c>
      <c r="F54" s="53" t="s">
        <v>53</v>
      </c>
      <c r="G54" s="56" t="s">
        <v>53</v>
      </c>
      <c r="H54" s="53">
        <v>3</v>
      </c>
      <c r="I54" s="54">
        <v>2</v>
      </c>
      <c r="J54" s="26">
        <f>H54/I54</f>
        <v>1.5</v>
      </c>
      <c r="K54" s="54">
        <v>1</v>
      </c>
      <c r="L54" s="55"/>
      <c r="M54" s="53">
        <v>100018.5</v>
      </c>
      <c r="N54" s="53">
        <v>8353</v>
      </c>
      <c r="O54" s="39">
        <f>M54/3.452</f>
        <v>28974.073001158748</v>
      </c>
      <c r="P54" s="43">
        <v>41558</v>
      </c>
      <c r="Q54" s="52" t="s">
        <v>32</v>
      </c>
    </row>
    <row r="55" spans="1:17" ht="25.5" customHeight="1">
      <c r="A55" s="65">
        <f>A54+1</f>
        <v>42</v>
      </c>
      <c r="B55" s="66">
        <v>37</v>
      </c>
      <c r="C55" s="4" t="s">
        <v>33</v>
      </c>
      <c r="D55" s="53">
        <v>6</v>
      </c>
      <c r="E55" s="39">
        <f>D55/3.452</f>
        <v>1.738122827346466</v>
      </c>
      <c r="F55" s="53">
        <v>18</v>
      </c>
      <c r="G55" s="56">
        <f>(D55-F55)/F55</f>
        <v>-0.6666666666666666</v>
      </c>
      <c r="H55" s="53">
        <v>1</v>
      </c>
      <c r="I55" s="54">
        <v>1</v>
      </c>
      <c r="J55" s="26">
        <f>H55/I55</f>
        <v>1</v>
      </c>
      <c r="K55" s="54">
        <v>1</v>
      </c>
      <c r="L55" s="55"/>
      <c r="M55" s="53">
        <v>133846</v>
      </c>
      <c r="N55" s="53">
        <v>10603</v>
      </c>
      <c r="O55" s="39">
        <f>M55/3.452</f>
        <v>38773.46465816918</v>
      </c>
      <c r="P55" s="67">
        <v>40942</v>
      </c>
      <c r="Q55" s="52" t="s">
        <v>32</v>
      </c>
    </row>
    <row r="56" spans="1:17" ht="27" customHeight="1">
      <c r="A56" s="49"/>
      <c r="B56" s="40"/>
      <c r="C56" s="12" t="s">
        <v>78</v>
      </c>
      <c r="D56" s="38">
        <f>SUM(D54:D55)+D52</f>
        <v>1081568.58</v>
      </c>
      <c r="E56" s="38">
        <f>SUM(E54:E55)+E52</f>
        <v>313316.50637311704</v>
      </c>
      <c r="F56" s="38">
        <v>1042565.44</v>
      </c>
      <c r="G56" s="13">
        <f>(D56-F56)/F56</f>
        <v>0.0374107355793418</v>
      </c>
      <c r="H56" s="38">
        <f>SUM(H54:H55)+H52</f>
        <v>69369</v>
      </c>
      <c r="I56" s="38"/>
      <c r="J56" s="29"/>
      <c r="K56" s="31"/>
      <c r="L56" s="29"/>
      <c r="M56" s="32"/>
      <c r="N56" s="32"/>
      <c r="O56" s="39"/>
      <c r="P56" s="33"/>
      <c r="Q56" s="36"/>
    </row>
    <row r="57" spans="1:17" ht="12" customHeight="1">
      <c r="A57" s="50"/>
      <c r="B57" s="42"/>
      <c r="C57" s="9"/>
      <c r="D57" s="10"/>
      <c r="E57" s="10"/>
      <c r="F57" s="10"/>
      <c r="G57" s="19"/>
      <c r="H57" s="18"/>
      <c r="I57" s="20"/>
      <c r="J57" s="20"/>
      <c r="K57" s="30"/>
      <c r="L57" s="20"/>
      <c r="M57" s="21"/>
      <c r="N57" s="21"/>
      <c r="O57" s="21"/>
      <c r="P57" s="11"/>
      <c r="Q57" s="37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2014-12-09T07:03:05Z</dcterms:modified>
  <cp:category/>
  <cp:version/>
  <cp:contentType/>
  <cp:contentStatus/>
</cp:coreProperties>
</file>