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20" windowHeight="14240" activeTab="0"/>
  </bookViews>
  <sheets>
    <sheet name="December 26-28...Gruodžio 26-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<sst xmlns="http://schemas.openxmlformats.org/spreadsheetml/2006/main" count="146" uniqueCount="98">
  <si>
    <t>Eglutės, 1914-ieji
(Елки 1914 / Yolki 1914)</t>
  </si>
  <si>
    <t>December
26 - 28
ADM</t>
  </si>
  <si>
    <t>Gruodžio
26 - 28 d.
žiūrovų 
sk.</t>
  </si>
  <si>
    <t>December
26 - 28
GBO
(Eur)</t>
  </si>
  <si>
    <t>Gruodžio
26 - 28 d. pajamos
(Eur)</t>
  </si>
  <si>
    <t>-</t>
  </si>
  <si>
    <t xml:space="preserve">December 26th - 28th Lithuanian top-30 </t>
  </si>
  <si>
    <t xml:space="preserve">Gruodžio 26 - 28 d. Lietuvos kino teatruose rodytų filmų top-30 </t>
  </si>
  <si>
    <t>Naktis muziejuje. Kapo paslaptis
(Night At The Museum: Secret of The Tomb)</t>
  </si>
  <si>
    <t>2014.12.26</t>
  </si>
  <si>
    <t>Ji
(Her)</t>
  </si>
  <si>
    <t>ACME Film</t>
  </si>
  <si>
    <t>Sniego karalienė 2
(Snow Queen 2)</t>
  </si>
  <si>
    <t>ACME Film</t>
  </si>
  <si>
    <t>-</t>
  </si>
  <si>
    <t>N</t>
  </si>
  <si>
    <t>Septintasis sūnus
(Seventh Son)</t>
  </si>
  <si>
    <t>Mažylio Nikolia atostogos
(Nicholas on Holiday / Nicholas on Holiday)</t>
  </si>
  <si>
    <t>Didis grožis
(La Grande belezza / The Great Beauty)</t>
  </si>
  <si>
    <t>Komediantas
(Dirch)</t>
  </si>
  <si>
    <t>2011.09.24</t>
  </si>
  <si>
    <t>Bado žaidynės: Strazdas giesmininkas. 1 dalis
(Hunger Games: Mockingjay – Part 1)</t>
  </si>
  <si>
    <t>Prior Entertainment</t>
  </si>
  <si>
    <t>2014.11.21</t>
  </si>
  <si>
    <t>Pakeliui
(When You Wake Up)</t>
  </si>
  <si>
    <t>Vaikystė
(Boyhood)</t>
  </si>
  <si>
    <t>Bendros
pajamos
(Eur)</t>
  </si>
  <si>
    <t xml:space="preserve">Platintojas </t>
  </si>
  <si>
    <t>Filmas</t>
  </si>
  <si>
    <t>Premjeros
data</t>
  </si>
  <si>
    <t>Pakitimas</t>
  </si>
  <si>
    <t>Šventa karvė
(Holy Cow)</t>
  </si>
  <si>
    <t>Egzodas. Dievai ir Karaliai
(Exodus: Gods and Kings)</t>
  </si>
  <si>
    <t>2014.12.12</t>
  </si>
  <si>
    <t>Forum Cinemas /
WDSMPI</t>
  </si>
  <si>
    <t>Amžinai stilingos
(Advanced Style)</t>
  </si>
  <si>
    <t>Vilnius Film Festival</t>
  </si>
  <si>
    <t>2014.12.04</t>
  </si>
  <si>
    <t>Lošėjas
(The Gambler)</t>
  </si>
  <si>
    <t>Garsų pasaulio įrašai</t>
  </si>
  <si>
    <t>Robotų žemė
(Automata)</t>
  </si>
  <si>
    <t>Incognito Films</t>
  </si>
  <si>
    <t>Seansų
sk.</t>
  </si>
  <si>
    <t>Average ADM</t>
  </si>
  <si>
    <t>DCO count</t>
  </si>
  <si>
    <t>Ida</t>
  </si>
  <si>
    <t>Kino pasaka</t>
  </si>
  <si>
    <t>Week on screens</t>
  </si>
  <si>
    <t>Dingusi
(Gone Girl)</t>
  </si>
  <si>
    <t>TOTAL ADM</t>
  </si>
  <si>
    <t>TOTAL GBO (Eur)</t>
  </si>
  <si>
    <t>Distributor</t>
  </si>
  <si>
    <t>TOTAL (top10):</t>
  </si>
  <si>
    <t>TOTAL (top20):</t>
  </si>
  <si>
    <t>TOTAL GBO     (Lt)</t>
  </si>
  <si>
    <t>Release   Date</t>
  </si>
  <si>
    <t>Žiūrovų lanko-mumo vidurkis</t>
  </si>
  <si>
    <t>Kopijų 
sk.</t>
  </si>
  <si>
    <t>N</t>
  </si>
  <si>
    <t>-</t>
  </si>
  <si>
    <t>ACME Film /
Warner Bros.</t>
  </si>
  <si>
    <t>2014.11.07</t>
  </si>
  <si>
    <t>Tarp žvaigždžių
(Interstellar)</t>
  </si>
  <si>
    <t>Forum Cinemas /
Paramount</t>
  </si>
  <si>
    <t>Sen Loranas. Stilius - tai aš
(Saint Lorant)</t>
  </si>
  <si>
    <t>2014.11.14</t>
  </si>
  <si>
    <t>TOTAL (top30):</t>
  </si>
  <si>
    <t>Auksinis žirgas
(Golden Horse)</t>
  </si>
  <si>
    <t>December
19 - 21
GBO
(Lt)</t>
  </si>
  <si>
    <t>Gruodžio
19 - 21 d.
pajamos
(Lt)</t>
  </si>
  <si>
    <t>December
26 - 28
GBO
(Lt)</t>
  </si>
  <si>
    <t>Gruodžio
26 - 28 d.
pajamos
(Lt)</t>
  </si>
  <si>
    <t>TOTAL:</t>
  </si>
  <si>
    <t>Nematomas frontas
(The Invisible Front)</t>
  </si>
  <si>
    <t>Šimtametis, kuris išlipo pro langą ir dingo
(Hundraåringen som klev ut genom fönstret och försvann /              The 100-Year-Old Man Who Climbed Out the Window and Disappeared)</t>
  </si>
  <si>
    <t>ACME Film</t>
  </si>
  <si>
    <t>Hobitas: Penkių armijų mūšis
(Hobbit: The Battle of Five Armies)</t>
  </si>
  <si>
    <t>ACME Film /
Warner Bros.</t>
  </si>
  <si>
    <t>2014.12.19</t>
  </si>
  <si>
    <t>Asteriksas. Dievų žemė
(Astérix – Le Domaine des Dieux)</t>
  </si>
  <si>
    <t>Top Film</t>
  </si>
  <si>
    <t>Sabonis 11</t>
  </si>
  <si>
    <t>Rio, aš tave myliu
(Rio, Eu Te Am / Rio, I Love You)</t>
  </si>
  <si>
    <t>Ledo šalis
(Frozen)</t>
  </si>
  <si>
    <t>Geriausia, ką turiu
(Best Of Me)</t>
  </si>
  <si>
    <t>Prior Entertainment</t>
  </si>
  <si>
    <t>2014.11.28</t>
  </si>
  <si>
    <t>Kaip Hektoras laimės ieškojo
(Hector and the Search for Happiness)</t>
  </si>
  <si>
    <t>Madagaskaro pingvinai
(Penguins of Madagascar)</t>
  </si>
  <si>
    <t>Rodymo 
savaitė</t>
  </si>
  <si>
    <t>ACME Film</t>
  </si>
  <si>
    <t>Theatrical Film Distribution /
20th Century Fox</t>
  </si>
  <si>
    <t>A-One Films</t>
  </si>
  <si>
    <t>Movie</t>
  </si>
  <si>
    <t>Show count</t>
  </si>
  <si>
    <t>Change</t>
  </si>
  <si>
    <t>Bendros
pajamos
(Lt)</t>
  </si>
  <si>
    <t>Bendras
žiūrovų
sk.</t>
  </si>
</sst>
</file>

<file path=xl/styles.xml><?xml version="1.0" encoding="utf-8"?>
<styleSheet xmlns="http://schemas.openxmlformats.org/spreadsheetml/2006/main">
  <numFmts count="63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_(&quot;LTL&quot;* #,##0_);_(&quot;LTL&quot;* \(#,##0\);_(&quot;LTL&quot;* &quot;-&quot;_);_(@_)"/>
    <numFmt numFmtId="165" formatCode="_(* #,##0_);_(* \(#,##0\);_(* &quot;-&quot;_);_(@_)"/>
    <numFmt numFmtId="166" formatCode="_(&quot;LTL&quot;* #,##0.00_);_(&quot;LTL&quot;* \(#,##0.00\);_(&quot;LTL&quot;* &quot;-&quot;??_);_(@_)"/>
    <numFmt numFmtId="167" formatCode="_(* #,##0.00_);_(* \(#,##0.00\);_(* &quot;-&quot;??_);_(@_)"/>
    <numFmt numFmtId="168" formatCode="#,##0&quot;LTL&quot;;\-#,##0&quot;LTL&quot;"/>
    <numFmt numFmtId="169" formatCode="#,##0&quot;LTL&quot;;[Red]\-#,##0&quot;LTL&quot;"/>
    <numFmt numFmtId="170" formatCode="#,##0.00&quot;LTL&quot;;\-#,##0.00&quot;LTL&quot;"/>
    <numFmt numFmtId="171" formatCode="#,##0.00&quot;LTL&quot;;[Red]\-#,##0.00&quot;LTL&quot;"/>
    <numFmt numFmtId="172" formatCode="_-* #,##0&quot;LTL&quot;_-;\-* #,##0&quot;LTL&quot;_-;_-* &quot;-&quot;&quot;LTL&quot;_-;_-@_-"/>
    <numFmt numFmtId="173" formatCode="_-* #,##0_L_T_L_-;\-* #,##0_L_T_L_-;_-* &quot;-&quot;_L_T_L_-;_-@_-"/>
    <numFmt numFmtId="174" formatCode="_-* #,##0.00&quot;LTL&quot;_-;\-* #,##0.00&quot;LTL&quot;_-;_-* &quot;-&quot;??&quot;LTL&quot;_-;_-@_-"/>
    <numFmt numFmtId="175" formatCode="_-* #,##0.00_L_T_L_-;\-* #,##0.00_L_T_L_-;_-* &quot;-&quot;??_L_T_L_-;_-@_-"/>
    <numFmt numFmtId="176" formatCode="#,##0&quot;Lt&quot;;\-#,##0&quot;Lt&quot;"/>
    <numFmt numFmtId="177" formatCode="#,##0&quot;Lt&quot;;[Red]\-#,##0&quot;Lt&quot;"/>
    <numFmt numFmtId="178" formatCode="#,##0.00&quot;Lt&quot;;\-#,##0.00&quot;Lt&quot;"/>
    <numFmt numFmtId="179" formatCode="#,##0.00&quot;Lt&quot;;[Red]\-#,##0.00&quot;Lt&quot;"/>
    <numFmt numFmtId="180" formatCode="_-* #,##0&quot;Lt&quot;_-;\-* #,##0&quot;Lt&quot;_-;_-* &quot;-&quot;&quot;Lt&quot;_-;_-@_-"/>
    <numFmt numFmtId="181" formatCode="_-* #,##0_L_t_-;\-* #,##0_L_t_-;_-* &quot;-&quot;_L_t_-;_-@_-"/>
    <numFmt numFmtId="182" formatCode="_-* #,##0.00&quot;Lt&quot;_-;\-* #,##0.00&quot;Lt&quot;_-;_-* &quot;-&quot;??&quot;Lt&quot;_-;_-@_-"/>
    <numFmt numFmtId="183" formatCode="_-* #,##0.00_L_t_-;\-* #,##0.00_L_t_-;_-* &quot;-&quot;??_L_t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Lt&quot;;\-#,##0\ &quot;Lt&quot;"/>
    <numFmt numFmtId="193" formatCode="#,##0\ &quot;Lt&quot;;[Red]\-#,##0\ &quot;Lt&quot;"/>
    <numFmt numFmtId="194" formatCode="#,##0.00\ &quot;Lt&quot;;\-#,##0.00\ &quot;Lt&quot;"/>
    <numFmt numFmtId="195" formatCode="#,##0.00\ &quot;Lt&quot;;[Red]\-#,##0.00\ &quot;Lt&quot;"/>
    <numFmt numFmtId="196" formatCode="_-* #,##0\ &quot;Lt&quot;_-;\-* #,##0\ &quot;Lt&quot;_-;_-* &quot;-&quot;\ &quot;Lt&quot;_-;_-@_-"/>
    <numFmt numFmtId="197" formatCode="_-* #,##0\ _L_t_-;\-* #,##0\ _L_t_-;_-* &quot;-&quot;\ _L_t_-;_-@_-"/>
    <numFmt numFmtId="198" formatCode="_-* #,##0.00\ &quot;Lt&quot;_-;\-* #,##0.00\ &quot;Lt&quot;_-;_-* &quot;-&quot;??\ &quot;Lt&quot;_-;_-@_-"/>
    <numFmt numFmtId="199" formatCode="_-* #,##0.00\ _L_t_-;\-* #,##0.00\ _L_t_-;_-* &quot;-&quot;??\ _L_t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yyyy\.mm\.dd"/>
    <numFmt numFmtId="207" formatCode="[$-409]dddd\,\ mmmm\ dd\,\ yyyy"/>
    <numFmt numFmtId="208" formatCode="yyyy\.mm\.dd;@"/>
    <numFmt numFmtId="209" formatCode="yyyy/mm/dd;@"/>
    <numFmt numFmtId="210" formatCode="mmm/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yyyy/mm/dd"/>
    <numFmt numFmtId="216" formatCode="#,##0\ &quot;Lt&quot;"/>
    <numFmt numFmtId="217" formatCode="#,##0.00\ &quot;Lt&quot;"/>
    <numFmt numFmtId="218" formatCode="General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 wrapText="1"/>
    </xf>
    <xf numFmtId="3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2" borderId="15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49" fontId="8" fillId="16" borderId="17" xfId="0" applyNumberFormat="1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49" fontId="8" fillId="8" borderId="20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vertical="justify" wrapText="1"/>
    </xf>
    <xf numFmtId="3" fontId="3" fillId="7" borderId="23" xfId="0" applyNumberFormat="1" applyFont="1" applyFill="1" applyBorder="1" applyAlignment="1">
      <alignment/>
    </xf>
    <xf numFmtId="0" fontId="3" fillId="7" borderId="23" xfId="0" applyFont="1" applyFill="1" applyBorder="1" applyAlignment="1">
      <alignment/>
    </xf>
    <xf numFmtId="1" fontId="3" fillId="7" borderId="23" xfId="0" applyNumberFormat="1" applyFont="1" applyFill="1" applyBorder="1" applyAlignment="1">
      <alignment/>
    </xf>
    <xf numFmtId="208" fontId="3" fillId="7" borderId="23" xfId="0" applyNumberFormat="1" applyFont="1" applyFill="1" applyBorder="1" applyAlignment="1">
      <alignment vertical="center" wrapText="1"/>
    </xf>
    <xf numFmtId="49" fontId="3" fillId="7" borderId="24" xfId="0" applyNumberFormat="1" applyFont="1" applyFill="1" applyBorder="1" applyAlignment="1">
      <alignment vertical="center" wrapText="1"/>
    </xf>
    <xf numFmtId="208" fontId="7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208" fontId="7" fillId="0" borderId="15" xfId="0" applyNumberFormat="1" applyFont="1" applyBorder="1" applyAlignment="1">
      <alignment horizontal="center" vertical="center" wrapText="1"/>
    </xf>
    <xf numFmtId="208" fontId="7" fillId="0" borderId="10" xfId="0" applyNumberFormat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taskaitos\Geriausiak&#261;turiu_ataskaita%2012.26-12.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taskaitos\Sabonis_ataskaita%2012.26-12.2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4.12.19-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ai\Savaites\2014\2014.12.12-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412_gruod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opai\M&#279;nesiai\2013\201312_gruod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sterix_Litva_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Yolki%201914_Litva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19-25...Gruodžio 19-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12-18...Gruodžio 12-1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Sausis"/>
      <sheetName val="Vasaris"/>
      <sheetName val="Kovas"/>
      <sheetName val="Balandis"/>
      <sheetName val="Gegužė"/>
      <sheetName val="Birželis"/>
      <sheetName val="Liepa"/>
      <sheetName val="Rugpjūtis"/>
      <sheetName val="Rugsėjis"/>
      <sheetName val="Spalis"/>
      <sheetName val="Lapkritis"/>
      <sheetName val="Gruod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Sausis"/>
      <sheetName val="Vasaris"/>
      <sheetName val="Kovas"/>
      <sheetName val="Balandis"/>
      <sheetName val="Gegužė"/>
      <sheetName val="Birželis"/>
      <sheetName val="Liepa"/>
      <sheetName val="Rugpjūtis"/>
      <sheetName val="Rugsėjis"/>
      <sheetName val="Spalis"/>
      <sheetName val="Lapkritis"/>
      <sheetName val="Gruod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62.421875" style="6" customWidth="1"/>
    <col min="4" max="4" width="13.421875" style="6" bestFit="1" customWidth="1"/>
    <col min="5" max="5" width="14.28125" style="6" customWidth="1"/>
    <col min="6" max="6" width="14.00390625" style="6" bestFit="1" customWidth="1"/>
    <col min="7" max="7" width="10.8515625" style="6" customWidth="1"/>
    <col min="8" max="8" width="13.4218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6</v>
      </c>
    </row>
    <row r="2" spans="1:10" ht="19.5">
      <c r="A2" s="1" t="s">
        <v>7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33"/>
      <c r="B4" s="34"/>
      <c r="C4" s="35" t="s">
        <v>93</v>
      </c>
      <c r="D4" s="35" t="s">
        <v>70</v>
      </c>
      <c r="E4" s="35" t="s">
        <v>3</v>
      </c>
      <c r="F4" s="35" t="s">
        <v>68</v>
      </c>
      <c r="G4" s="35" t="s">
        <v>95</v>
      </c>
      <c r="H4" s="35" t="s">
        <v>1</v>
      </c>
      <c r="I4" s="35" t="s">
        <v>94</v>
      </c>
      <c r="J4" s="35" t="s">
        <v>43</v>
      </c>
      <c r="K4" s="35" t="s">
        <v>44</v>
      </c>
      <c r="L4" s="35" t="s">
        <v>47</v>
      </c>
      <c r="M4" s="35" t="s">
        <v>54</v>
      </c>
      <c r="N4" s="35" t="s">
        <v>49</v>
      </c>
      <c r="O4" s="35" t="s">
        <v>50</v>
      </c>
      <c r="P4" s="35" t="s">
        <v>55</v>
      </c>
      <c r="Q4" s="36" t="s">
        <v>51</v>
      </c>
    </row>
    <row r="5" spans="1:17" ht="57" customHeight="1" thickBot="1">
      <c r="A5" s="29"/>
      <c r="B5" s="30"/>
      <c r="C5" s="31" t="s">
        <v>28</v>
      </c>
      <c r="D5" s="31" t="s">
        <v>71</v>
      </c>
      <c r="E5" s="31" t="s">
        <v>4</v>
      </c>
      <c r="F5" s="31" t="s">
        <v>69</v>
      </c>
      <c r="G5" s="31" t="s">
        <v>30</v>
      </c>
      <c r="H5" s="31" t="s">
        <v>2</v>
      </c>
      <c r="I5" s="31" t="s">
        <v>42</v>
      </c>
      <c r="J5" s="31" t="s">
        <v>56</v>
      </c>
      <c r="K5" s="31" t="s">
        <v>57</v>
      </c>
      <c r="L5" s="31" t="s">
        <v>89</v>
      </c>
      <c r="M5" s="31" t="s">
        <v>96</v>
      </c>
      <c r="N5" s="31" t="s">
        <v>97</v>
      </c>
      <c r="O5" s="31" t="s">
        <v>26</v>
      </c>
      <c r="P5" s="31" t="s">
        <v>29</v>
      </c>
      <c r="Q5" s="32" t="s">
        <v>27</v>
      </c>
    </row>
    <row r="6" spans="1:17" ht="27.75" customHeight="1">
      <c r="A6" s="23">
        <v>1</v>
      </c>
      <c r="B6" s="24">
        <v>1</v>
      </c>
      <c r="C6" s="25" t="s">
        <v>76</v>
      </c>
      <c r="D6" s="26">
        <v>337511.21</v>
      </c>
      <c r="E6" s="21">
        <f>D6/3.452</f>
        <v>97772.65643105446</v>
      </c>
      <c r="F6" s="26">
        <v>431108.88</v>
      </c>
      <c r="G6" s="15">
        <f>(D6-F6)/F6</f>
        <v>-0.2171091210183376</v>
      </c>
      <c r="H6" s="26">
        <v>16960</v>
      </c>
      <c r="I6" s="27">
        <v>126</v>
      </c>
      <c r="J6" s="8">
        <f>H6/I6</f>
        <v>134.6031746031746</v>
      </c>
      <c r="K6" s="27">
        <v>11</v>
      </c>
      <c r="L6" s="28">
        <v>2</v>
      </c>
      <c r="M6" s="26">
        <v>1018268.83</v>
      </c>
      <c r="N6" s="26">
        <v>52804</v>
      </c>
      <c r="O6" s="21">
        <f>M6/3.452</f>
        <v>294979.3829663963</v>
      </c>
      <c r="P6" s="47" t="s">
        <v>78</v>
      </c>
      <c r="Q6" s="46" t="s">
        <v>77</v>
      </c>
    </row>
    <row r="7" spans="1:17" ht="27.75" customHeight="1">
      <c r="A7" s="23">
        <f>A6+1</f>
        <v>2</v>
      </c>
      <c r="B7" s="49" t="s">
        <v>58</v>
      </c>
      <c r="C7" s="25" t="s">
        <v>8</v>
      </c>
      <c r="D7" s="26">
        <v>134262.9</v>
      </c>
      <c r="E7" s="21">
        <f>D7/3.452</f>
        <v>38894.23522595596</v>
      </c>
      <c r="F7" s="26" t="s">
        <v>59</v>
      </c>
      <c r="G7" s="15" t="s">
        <v>59</v>
      </c>
      <c r="H7" s="26">
        <v>8134</v>
      </c>
      <c r="I7" s="27">
        <v>116</v>
      </c>
      <c r="J7" s="8">
        <f>H7/I7</f>
        <v>70.12068965517241</v>
      </c>
      <c r="K7" s="27">
        <v>12</v>
      </c>
      <c r="L7" s="28">
        <v>1</v>
      </c>
      <c r="M7" s="26">
        <v>134262.9</v>
      </c>
      <c r="N7" s="26">
        <v>8134</v>
      </c>
      <c r="O7" s="21">
        <f>M7/3.452</f>
        <v>38894.23522595596</v>
      </c>
      <c r="P7" s="47" t="s">
        <v>9</v>
      </c>
      <c r="Q7" s="22" t="s">
        <v>91</v>
      </c>
    </row>
    <row r="8" spans="1:17" ht="27.75" customHeight="1">
      <c r="A8" s="23">
        <f aca="true" t="shared" si="0" ref="A8:A15">A7+1</f>
        <v>3</v>
      </c>
      <c r="B8" s="24">
        <v>3</v>
      </c>
      <c r="C8" s="25" t="s">
        <v>88</v>
      </c>
      <c r="D8" s="26">
        <v>133944.03</v>
      </c>
      <c r="E8" s="21">
        <f>D8/3.452</f>
        <v>38801.86268829664</v>
      </c>
      <c r="F8" s="26">
        <v>112526.20999999999</v>
      </c>
      <c r="G8" s="15">
        <f>(D8-F8)/F8</f>
        <v>0.19033627809912027</v>
      </c>
      <c r="H8" s="26">
        <v>8376</v>
      </c>
      <c r="I8" s="27">
        <v>100</v>
      </c>
      <c r="J8" s="8">
        <f>H8/I8</f>
        <v>83.76</v>
      </c>
      <c r="K8" s="27">
        <v>15</v>
      </c>
      <c r="L8" s="28">
        <v>5</v>
      </c>
      <c r="M8" s="26">
        <v>1394052.63</v>
      </c>
      <c r="N8" s="26">
        <v>91308</v>
      </c>
      <c r="O8" s="21">
        <f>M8/3.452</f>
        <v>403839.1164542294</v>
      </c>
      <c r="P8" s="47" t="s">
        <v>86</v>
      </c>
      <c r="Q8" s="22" t="s">
        <v>91</v>
      </c>
    </row>
    <row r="9" spans="1:17" ht="27.75" customHeight="1">
      <c r="A9" s="23">
        <f t="shared" si="0"/>
        <v>4</v>
      </c>
      <c r="B9" s="24">
        <v>2</v>
      </c>
      <c r="C9" s="25" t="s">
        <v>81</v>
      </c>
      <c r="D9" s="26">
        <v>120224.17</v>
      </c>
      <c r="E9" s="21">
        <f>D9/3.452</f>
        <v>34827.39571263036</v>
      </c>
      <c r="F9" s="26">
        <v>113214.87</v>
      </c>
      <c r="G9" s="15">
        <f>(D9-F9)/F9</f>
        <v>0.06191147858934081</v>
      </c>
      <c r="H9" s="26">
        <v>6959</v>
      </c>
      <c r="I9" s="27">
        <v>75</v>
      </c>
      <c r="J9" s="8">
        <f>H9/I9</f>
        <v>92.78666666666666</v>
      </c>
      <c r="K9" s="27">
        <v>13</v>
      </c>
      <c r="L9" s="28">
        <v>2</v>
      </c>
      <c r="M9" s="26">
        <v>295572.45</v>
      </c>
      <c r="N9" s="26">
        <v>17868</v>
      </c>
      <c r="O9" s="21">
        <f>M9/3.452</f>
        <v>85623.53707995366</v>
      </c>
      <c r="P9" s="47" t="s">
        <v>78</v>
      </c>
      <c r="Q9" s="46" t="s">
        <v>41</v>
      </c>
    </row>
    <row r="10" spans="1:17" ht="27.75" customHeight="1">
      <c r="A10" s="23">
        <f t="shared" si="0"/>
        <v>5</v>
      </c>
      <c r="B10" s="49" t="s">
        <v>58</v>
      </c>
      <c r="C10" s="25" t="s">
        <v>0</v>
      </c>
      <c r="D10" s="26">
        <v>120012.5</v>
      </c>
      <c r="E10" s="21">
        <f>D10/3.452</f>
        <v>34766.07763615296</v>
      </c>
      <c r="F10" s="26" t="s">
        <v>59</v>
      </c>
      <c r="G10" s="15" t="s">
        <v>59</v>
      </c>
      <c r="H10" s="26">
        <v>6647</v>
      </c>
      <c r="I10" s="27">
        <v>81</v>
      </c>
      <c r="J10" s="8">
        <f>H10/I10</f>
        <v>82.06172839506173</v>
      </c>
      <c r="K10" s="27">
        <v>11</v>
      </c>
      <c r="L10" s="28">
        <v>1</v>
      </c>
      <c r="M10" s="26">
        <v>120012.5</v>
      </c>
      <c r="N10" s="26">
        <v>6647</v>
      </c>
      <c r="O10" s="21">
        <f>M10/3.452</f>
        <v>34766.07763615296</v>
      </c>
      <c r="P10" s="47" t="s">
        <v>9</v>
      </c>
      <c r="Q10" s="22" t="s">
        <v>80</v>
      </c>
    </row>
    <row r="11" spans="1:17" ht="27.75" customHeight="1">
      <c r="A11" s="23">
        <f t="shared" si="0"/>
        <v>6</v>
      </c>
      <c r="B11" s="49" t="s">
        <v>15</v>
      </c>
      <c r="C11" s="25" t="s">
        <v>16</v>
      </c>
      <c r="D11" s="26">
        <v>115145.54</v>
      </c>
      <c r="E11" s="21">
        <f>D11/3.452</f>
        <v>33356.18192352259</v>
      </c>
      <c r="F11" s="26" t="s">
        <v>59</v>
      </c>
      <c r="G11" s="15" t="s">
        <v>59</v>
      </c>
      <c r="H11" s="26">
        <v>6184</v>
      </c>
      <c r="I11" s="27">
        <v>124</v>
      </c>
      <c r="J11" s="8">
        <f>H11/I11</f>
        <v>49.87096774193548</v>
      </c>
      <c r="K11" s="27">
        <v>17</v>
      </c>
      <c r="L11" s="28">
        <v>1</v>
      </c>
      <c r="M11" s="26">
        <v>115145.54</v>
      </c>
      <c r="N11" s="26">
        <v>6184</v>
      </c>
      <c r="O11" s="21">
        <f>M11/3.452</f>
        <v>33356.18192352259</v>
      </c>
      <c r="P11" s="47" t="s">
        <v>9</v>
      </c>
      <c r="Q11" s="22" t="s">
        <v>63</v>
      </c>
    </row>
    <row r="12" spans="1:17" ht="27.75" customHeight="1">
      <c r="A12" s="23">
        <f t="shared" si="0"/>
        <v>7</v>
      </c>
      <c r="B12" s="49" t="s">
        <v>58</v>
      </c>
      <c r="C12" s="25" t="s">
        <v>12</v>
      </c>
      <c r="D12" s="26">
        <v>97501.8</v>
      </c>
      <c r="E12" s="21">
        <f>D12/3.452</f>
        <v>28245.017381228274</v>
      </c>
      <c r="F12" s="26" t="s">
        <v>59</v>
      </c>
      <c r="G12" s="15" t="s">
        <v>59</v>
      </c>
      <c r="H12" s="26">
        <v>6903</v>
      </c>
      <c r="I12" s="27">
        <v>113</v>
      </c>
      <c r="J12" s="8">
        <f>H12/I12</f>
        <v>61.08849557522124</v>
      </c>
      <c r="K12" s="27">
        <v>13</v>
      </c>
      <c r="L12" s="28">
        <v>1</v>
      </c>
      <c r="M12" s="26">
        <v>99909.8</v>
      </c>
      <c r="N12" s="26">
        <v>7072</v>
      </c>
      <c r="O12" s="21">
        <f>M12/3.452</f>
        <v>28942.58400926999</v>
      </c>
      <c r="P12" s="47" t="s">
        <v>9</v>
      </c>
      <c r="Q12" s="22" t="s">
        <v>13</v>
      </c>
    </row>
    <row r="13" spans="1:17" ht="27.75" customHeight="1">
      <c r="A13" s="23">
        <f t="shared" si="0"/>
        <v>8</v>
      </c>
      <c r="B13" s="24">
        <v>4</v>
      </c>
      <c r="C13" s="25" t="s">
        <v>31</v>
      </c>
      <c r="D13" s="26">
        <v>82703</v>
      </c>
      <c r="E13" s="21">
        <f>D13/3.452</f>
        <v>23957.995365005794</v>
      </c>
      <c r="F13" s="26">
        <v>62837</v>
      </c>
      <c r="G13" s="15">
        <f>(D13-F13)/F13</f>
        <v>0.3161513121250219</v>
      </c>
      <c r="H13" s="26">
        <v>4765</v>
      </c>
      <c r="I13" s="27">
        <v>55</v>
      </c>
      <c r="J13" s="8">
        <f>H13/I13</f>
        <v>86.63636363636364</v>
      </c>
      <c r="K13" s="27">
        <v>11</v>
      </c>
      <c r="L13" s="28">
        <v>3</v>
      </c>
      <c r="M13" s="26">
        <v>346331.5</v>
      </c>
      <c r="N13" s="26">
        <v>21095</v>
      </c>
      <c r="O13" s="21">
        <f>M13/3.452</f>
        <v>100327.78099652375</v>
      </c>
      <c r="P13" s="47" t="s">
        <v>33</v>
      </c>
      <c r="Q13" s="22" t="s">
        <v>90</v>
      </c>
    </row>
    <row r="14" spans="1:17" ht="27.75" customHeight="1">
      <c r="A14" s="23">
        <f t="shared" si="0"/>
        <v>9</v>
      </c>
      <c r="B14" s="24">
        <v>5</v>
      </c>
      <c r="C14" s="25" t="s">
        <v>79</v>
      </c>
      <c r="D14" s="26">
        <v>39239.47</v>
      </c>
      <c r="E14" s="21">
        <f>D14/3.452</f>
        <v>11367.169756662805</v>
      </c>
      <c r="F14" s="26">
        <v>61654.08</v>
      </c>
      <c r="G14" s="15">
        <f>(D14-F14)/F14</f>
        <v>-0.3635543665561144</v>
      </c>
      <c r="H14" s="26">
        <v>2760</v>
      </c>
      <c r="I14" s="27">
        <v>73</v>
      </c>
      <c r="J14" s="8">
        <f>H14/I14</f>
        <v>37.80821917808219</v>
      </c>
      <c r="K14" s="27">
        <v>12</v>
      </c>
      <c r="L14" s="28">
        <v>2</v>
      </c>
      <c r="M14" s="26">
        <v>132611.19</v>
      </c>
      <c r="N14" s="26">
        <v>9272</v>
      </c>
      <c r="O14" s="21">
        <f>M14/3.452</f>
        <v>38415.7560834299</v>
      </c>
      <c r="P14" s="47" t="s">
        <v>78</v>
      </c>
      <c r="Q14" s="46" t="s">
        <v>80</v>
      </c>
    </row>
    <row r="15" spans="1:17" ht="27.75" customHeight="1">
      <c r="A15" s="23">
        <f t="shared" si="0"/>
        <v>10</v>
      </c>
      <c r="B15" s="24">
        <v>6</v>
      </c>
      <c r="C15" s="25" t="s">
        <v>32</v>
      </c>
      <c r="D15" s="26">
        <v>38208.96</v>
      </c>
      <c r="E15" s="21">
        <f>D15/3.452</f>
        <v>11068.64426419467</v>
      </c>
      <c r="F15" s="26">
        <v>49729.5</v>
      </c>
      <c r="G15" s="15">
        <f>(D15-F15)/F15</f>
        <v>-0.23166410279612706</v>
      </c>
      <c r="H15" s="26">
        <v>2104</v>
      </c>
      <c r="I15" s="27">
        <v>30</v>
      </c>
      <c r="J15" s="8">
        <f>H15/I15</f>
        <v>70.13333333333334</v>
      </c>
      <c r="K15" s="27">
        <v>6</v>
      </c>
      <c r="L15" s="28">
        <v>3</v>
      </c>
      <c r="M15" s="26">
        <v>304100.9</v>
      </c>
      <c r="N15" s="26">
        <v>18146</v>
      </c>
      <c r="O15" s="21">
        <f>M15/3.452</f>
        <v>88094.11935110082</v>
      </c>
      <c r="P15" s="47" t="s">
        <v>33</v>
      </c>
      <c r="Q15" s="22" t="s">
        <v>91</v>
      </c>
    </row>
    <row r="16" spans="1:17" ht="15.75">
      <c r="A16" s="7"/>
      <c r="B16" s="7"/>
      <c r="C16" s="16" t="s">
        <v>52</v>
      </c>
      <c r="D16" s="10">
        <f>SUM(D6:D15)</f>
        <v>1218753.58</v>
      </c>
      <c r="E16" s="10">
        <f>SUM(E6:E15)</f>
        <v>353057.23638470453</v>
      </c>
      <c r="F16" s="10">
        <v>908650.0399999999</v>
      </c>
      <c r="G16" s="18">
        <f>(D16-F16)/F16</f>
        <v>0.34127939949246044</v>
      </c>
      <c r="H16" s="10">
        <f>SUM(H6:H15)</f>
        <v>69792</v>
      </c>
      <c r="I16" s="17"/>
      <c r="J16" s="11"/>
      <c r="K16" s="12"/>
      <c r="L16" s="11"/>
      <c r="M16" s="9"/>
      <c r="N16" s="9"/>
      <c r="O16" s="21"/>
      <c r="P16" s="13"/>
      <c r="Q16" s="20"/>
    </row>
    <row r="17" spans="1:17" ht="15.75">
      <c r="A17" s="37"/>
      <c r="B17" s="38"/>
      <c r="C17" s="39"/>
      <c r="D17" s="40"/>
      <c r="E17" s="41"/>
      <c r="F17" s="40"/>
      <c r="G17" s="41"/>
      <c r="H17" s="40"/>
      <c r="I17" s="41"/>
      <c r="J17" s="42"/>
      <c r="K17" s="41"/>
      <c r="L17" s="42"/>
      <c r="M17" s="41"/>
      <c r="N17" s="41"/>
      <c r="O17" s="41"/>
      <c r="P17" s="43"/>
      <c r="Q17" s="44"/>
    </row>
    <row r="18" spans="1:17" ht="27.75" customHeight="1">
      <c r="A18" s="23">
        <f>A15+1</f>
        <v>11</v>
      </c>
      <c r="B18" s="24">
        <v>7</v>
      </c>
      <c r="C18" s="25" t="s">
        <v>62</v>
      </c>
      <c r="D18" s="26">
        <v>32163.5</v>
      </c>
      <c r="E18" s="21">
        <f>D18/3.452</f>
        <v>9317.352259559675</v>
      </c>
      <c r="F18" s="26">
        <v>25013.5</v>
      </c>
      <c r="G18" s="15">
        <f>(D18-F18)/F18</f>
        <v>0.2858456433525896</v>
      </c>
      <c r="H18" s="26">
        <v>1788</v>
      </c>
      <c r="I18" s="27">
        <v>19</v>
      </c>
      <c r="J18" s="8">
        <f>H18/I18</f>
        <v>94.10526315789474</v>
      </c>
      <c r="K18" s="27">
        <v>6</v>
      </c>
      <c r="L18" s="28">
        <v>8</v>
      </c>
      <c r="M18" s="26">
        <v>1243312.76</v>
      </c>
      <c r="N18" s="26">
        <v>74326</v>
      </c>
      <c r="O18" s="21">
        <f>M18/3.452</f>
        <v>360171.7149478563</v>
      </c>
      <c r="P18" s="47" t="s">
        <v>61</v>
      </c>
      <c r="Q18" s="22" t="s">
        <v>60</v>
      </c>
    </row>
    <row r="19" spans="1:17" ht="27.75" customHeight="1">
      <c r="A19" s="23">
        <f>A18+1</f>
        <v>12</v>
      </c>
      <c r="B19" s="24">
        <v>8</v>
      </c>
      <c r="C19" s="25" t="s">
        <v>35</v>
      </c>
      <c r="D19" s="26">
        <v>14699</v>
      </c>
      <c r="E19" s="21">
        <f>D19/3.452</f>
        <v>4258.11123986095</v>
      </c>
      <c r="F19" s="26">
        <v>21286</v>
      </c>
      <c r="G19" s="15">
        <f>(D19-F19)/F19</f>
        <v>-0.3094522221178239</v>
      </c>
      <c r="H19" s="26">
        <v>911</v>
      </c>
      <c r="I19" s="27">
        <v>20</v>
      </c>
      <c r="J19" s="8">
        <f>H19/I19</f>
        <v>45.55</v>
      </c>
      <c r="K19" s="27">
        <v>6</v>
      </c>
      <c r="L19" s="28">
        <v>4</v>
      </c>
      <c r="M19" s="26">
        <v>174360</v>
      </c>
      <c r="N19" s="26">
        <v>10860</v>
      </c>
      <c r="O19" s="21">
        <f>M19/3.452</f>
        <v>50509.8493626883</v>
      </c>
      <c r="P19" s="47" t="s">
        <v>37</v>
      </c>
      <c r="Q19" s="46" t="s">
        <v>36</v>
      </c>
    </row>
    <row r="20" spans="1:17" ht="27.75" customHeight="1">
      <c r="A20" s="23">
        <f aca="true" t="shared" si="1" ref="A20:A27">A19+1</f>
        <v>13</v>
      </c>
      <c r="B20" s="24">
        <v>10</v>
      </c>
      <c r="C20" s="25" t="s">
        <v>21</v>
      </c>
      <c r="D20" s="26">
        <v>7339</v>
      </c>
      <c r="E20" s="21">
        <f>D20/3.452</f>
        <v>2126.013904982619</v>
      </c>
      <c r="F20" s="26">
        <v>13182</v>
      </c>
      <c r="G20" s="15">
        <f>(D20-F20)/F20</f>
        <v>-0.4432559550902746</v>
      </c>
      <c r="H20" s="26">
        <v>408</v>
      </c>
      <c r="I20" s="27">
        <v>9</v>
      </c>
      <c r="J20" s="8">
        <f>H20/I20</f>
        <v>45.333333333333336</v>
      </c>
      <c r="K20" s="27">
        <v>13</v>
      </c>
      <c r="L20" s="28">
        <v>6</v>
      </c>
      <c r="M20" s="26">
        <v>705493.61</v>
      </c>
      <c r="N20" s="26">
        <v>43079</v>
      </c>
      <c r="O20" s="21">
        <f>M20/3.452</f>
        <v>204372.42468134416</v>
      </c>
      <c r="P20" s="47" t="s">
        <v>23</v>
      </c>
      <c r="Q20" s="22" t="s">
        <v>22</v>
      </c>
    </row>
    <row r="21" spans="1:17" ht="27.75" customHeight="1">
      <c r="A21" s="23">
        <f t="shared" si="1"/>
        <v>14</v>
      </c>
      <c r="B21" s="24">
        <v>11</v>
      </c>
      <c r="C21" s="25" t="s">
        <v>67</v>
      </c>
      <c r="D21" s="26">
        <v>6459</v>
      </c>
      <c r="E21" s="21">
        <f>D21/3.452</f>
        <v>1871.0892236384705</v>
      </c>
      <c r="F21" s="26">
        <v>10235.5</v>
      </c>
      <c r="G21" s="15">
        <f>(D21-F21)/F21</f>
        <v>-0.36896096917590737</v>
      </c>
      <c r="H21" s="26">
        <v>487</v>
      </c>
      <c r="I21" s="27">
        <v>32</v>
      </c>
      <c r="J21" s="8">
        <f>H21/I21</f>
        <v>15.21875</v>
      </c>
      <c r="K21" s="27">
        <v>8</v>
      </c>
      <c r="L21" s="28">
        <v>3</v>
      </c>
      <c r="M21" s="26">
        <v>50635.78</v>
      </c>
      <c r="N21" s="26">
        <v>4223</v>
      </c>
      <c r="O21" s="21">
        <f>M21/3.452</f>
        <v>14668.53418308227</v>
      </c>
      <c r="P21" s="47" t="s">
        <v>33</v>
      </c>
      <c r="Q21" s="22" t="s">
        <v>90</v>
      </c>
    </row>
    <row r="22" spans="1:17" ht="27.75" customHeight="1">
      <c r="A22" s="23">
        <f t="shared" si="1"/>
        <v>15</v>
      </c>
      <c r="B22" s="24">
        <v>13</v>
      </c>
      <c r="C22" s="25" t="s">
        <v>48</v>
      </c>
      <c r="D22" s="26">
        <v>3961</v>
      </c>
      <c r="E22" s="21">
        <f>D22/3.452</f>
        <v>1147.4507531865586</v>
      </c>
      <c r="F22" s="26">
        <v>2678</v>
      </c>
      <c r="G22" s="15">
        <f>(D22-F22)/F22</f>
        <v>0.47908887229275576</v>
      </c>
      <c r="H22" s="26">
        <v>217</v>
      </c>
      <c r="I22" s="27">
        <v>5</v>
      </c>
      <c r="J22" s="8">
        <f>H22/I22</f>
        <v>43.4</v>
      </c>
      <c r="K22" s="27">
        <v>2</v>
      </c>
      <c r="L22" s="28">
        <v>13</v>
      </c>
      <c r="M22" s="26">
        <v>475416.8</v>
      </c>
      <c r="N22" s="26">
        <v>29162</v>
      </c>
      <c r="O22" s="21">
        <f>M22/3.452</f>
        <v>137722.13209733486</v>
      </c>
      <c r="P22" s="45">
        <v>41915</v>
      </c>
      <c r="Q22" s="22" t="s">
        <v>91</v>
      </c>
    </row>
    <row r="23" spans="1:17" ht="27.75" customHeight="1">
      <c r="A23" s="23">
        <f t="shared" si="1"/>
        <v>16</v>
      </c>
      <c r="B23" s="24">
        <v>16</v>
      </c>
      <c r="C23" s="25" t="s">
        <v>82</v>
      </c>
      <c r="D23" s="26">
        <v>1025</v>
      </c>
      <c r="E23" s="21">
        <f>D23/3.452</f>
        <v>296.92931633835457</v>
      </c>
      <c r="F23" s="26">
        <v>680</v>
      </c>
      <c r="G23" s="15">
        <f>(D23-F23)/F23</f>
        <v>0.5073529411764706</v>
      </c>
      <c r="H23" s="26">
        <v>67</v>
      </c>
      <c r="I23" s="27">
        <v>6</v>
      </c>
      <c r="J23" s="8">
        <f>H23/I23</f>
        <v>11.166666666666666</v>
      </c>
      <c r="K23" s="27">
        <v>1</v>
      </c>
      <c r="L23" s="28">
        <v>2</v>
      </c>
      <c r="M23" s="26">
        <v>2039</v>
      </c>
      <c r="N23" s="26">
        <v>142</v>
      </c>
      <c r="O23" s="21">
        <f>M23/3.452</f>
        <v>590.6720741599073</v>
      </c>
      <c r="P23" s="47" t="s">
        <v>78</v>
      </c>
      <c r="Q23" s="46" t="s">
        <v>80</v>
      </c>
    </row>
    <row r="24" spans="1:17" ht="27.75" customHeight="1">
      <c r="A24" s="23">
        <f t="shared" si="1"/>
        <v>17</v>
      </c>
      <c r="B24" s="24">
        <v>23</v>
      </c>
      <c r="C24" s="25" t="s">
        <v>24</v>
      </c>
      <c r="D24" s="26">
        <v>824</v>
      </c>
      <c r="E24" s="21">
        <f>D24/3.452</f>
        <v>238.70220162224797</v>
      </c>
      <c r="F24" s="26">
        <v>262</v>
      </c>
      <c r="G24" s="15">
        <f>(D24-F24)/F24</f>
        <v>2.145038167938931</v>
      </c>
      <c r="H24" s="26">
        <v>69</v>
      </c>
      <c r="I24" s="27">
        <v>5</v>
      </c>
      <c r="J24" s="8">
        <f>H24/I24</f>
        <v>13.8</v>
      </c>
      <c r="K24" s="27">
        <v>2</v>
      </c>
      <c r="L24" s="28">
        <v>6</v>
      </c>
      <c r="M24" s="26">
        <v>250098.17</v>
      </c>
      <c r="N24" s="26">
        <v>16551</v>
      </c>
      <c r="O24" s="21">
        <f>M24/3.452</f>
        <v>72450.22305909618</v>
      </c>
      <c r="P24" s="47" t="s">
        <v>23</v>
      </c>
      <c r="Q24" s="46" t="s">
        <v>90</v>
      </c>
    </row>
    <row r="25" spans="1:17" ht="27.75" customHeight="1">
      <c r="A25" s="23">
        <f t="shared" si="1"/>
        <v>18</v>
      </c>
      <c r="B25" s="24">
        <v>9</v>
      </c>
      <c r="C25" s="25" t="s">
        <v>84</v>
      </c>
      <c r="D25" s="26">
        <v>768</v>
      </c>
      <c r="E25" s="21">
        <f>D25/3.452</f>
        <v>222.47972190034764</v>
      </c>
      <c r="F25" s="26">
        <v>18098</v>
      </c>
      <c r="G25" s="15">
        <f>(D25-F25)/F25</f>
        <v>-0.957564371753785</v>
      </c>
      <c r="H25" s="26">
        <v>96</v>
      </c>
      <c r="I25" s="27">
        <v>3</v>
      </c>
      <c r="J25" s="8">
        <f>H25/I25</f>
        <v>32</v>
      </c>
      <c r="K25" s="27">
        <v>2</v>
      </c>
      <c r="L25" s="28">
        <v>3</v>
      </c>
      <c r="M25" s="26">
        <v>77703.5</v>
      </c>
      <c r="N25" s="26">
        <v>4865</v>
      </c>
      <c r="O25" s="21">
        <f>M25/3.452</f>
        <v>22509.70451911935</v>
      </c>
      <c r="P25" s="47" t="s">
        <v>33</v>
      </c>
      <c r="Q25" s="46" t="s">
        <v>41</v>
      </c>
    </row>
    <row r="26" spans="1:17" ht="27.75" customHeight="1">
      <c r="A26" s="23">
        <f t="shared" si="1"/>
        <v>19</v>
      </c>
      <c r="B26" s="24">
        <v>14</v>
      </c>
      <c r="C26" s="25" t="s">
        <v>25</v>
      </c>
      <c r="D26" s="26">
        <v>765</v>
      </c>
      <c r="E26" s="21">
        <f>D26/3.452</f>
        <v>221.6106604866744</v>
      </c>
      <c r="F26" s="26">
        <v>1384</v>
      </c>
      <c r="G26" s="15">
        <f>(D26-F26)/F26</f>
        <v>-0.4472543352601156</v>
      </c>
      <c r="H26" s="26">
        <v>41</v>
      </c>
      <c r="I26" s="27">
        <v>2</v>
      </c>
      <c r="J26" s="8">
        <f>H26/I26</f>
        <v>20.5</v>
      </c>
      <c r="K26" s="27">
        <v>1</v>
      </c>
      <c r="L26" s="28">
        <v>6</v>
      </c>
      <c r="M26" s="26">
        <v>20423.5</v>
      </c>
      <c r="N26" s="26">
        <v>1315</v>
      </c>
      <c r="O26" s="21">
        <f>M26/3.452</f>
        <v>5916.425260718424</v>
      </c>
      <c r="P26" s="47" t="s">
        <v>23</v>
      </c>
      <c r="Q26" s="22" t="s">
        <v>63</v>
      </c>
    </row>
    <row r="27" spans="1:17" ht="27.75" customHeight="1">
      <c r="A27" s="23">
        <f t="shared" si="1"/>
        <v>20</v>
      </c>
      <c r="B27" s="24">
        <v>24</v>
      </c>
      <c r="C27" s="25" t="s">
        <v>45</v>
      </c>
      <c r="D27" s="26">
        <v>758</v>
      </c>
      <c r="E27" s="21">
        <f>D27/3.452</f>
        <v>219.58285052143685</v>
      </c>
      <c r="F27" s="26">
        <v>189</v>
      </c>
      <c r="G27" s="15">
        <f>(D27-F27)/F27</f>
        <v>3.0105820105820107</v>
      </c>
      <c r="H27" s="26">
        <v>55</v>
      </c>
      <c r="I27" s="27">
        <v>3</v>
      </c>
      <c r="J27" s="8">
        <f>H27/I27</f>
        <v>18.333333333333332</v>
      </c>
      <c r="K27" s="27">
        <v>1</v>
      </c>
      <c r="L27" s="28">
        <v>9</v>
      </c>
      <c r="M27" s="26">
        <v>12006</v>
      </c>
      <c r="N27" s="26">
        <v>989</v>
      </c>
      <c r="O27" s="21">
        <f>M27/3.452</f>
        <v>3477.983777520278</v>
      </c>
      <c r="P27" s="47">
        <v>41943</v>
      </c>
      <c r="Q27" s="22" t="s">
        <v>46</v>
      </c>
    </row>
    <row r="28" spans="1:17" ht="15.75">
      <c r="A28" s="19"/>
      <c r="B28" s="7"/>
      <c r="C28" s="16" t="s">
        <v>53</v>
      </c>
      <c r="D28" s="10">
        <f>SUM(D18:D27)+D16</f>
        <v>1287515.08</v>
      </c>
      <c r="E28" s="10">
        <f>SUM(E18:E27)+E16</f>
        <v>372976.55851680186</v>
      </c>
      <c r="F28" s="10">
        <v>929230.5399999999</v>
      </c>
      <c r="G28" s="18">
        <f>(D28-F28)/F28</f>
        <v>0.3855712060432282</v>
      </c>
      <c r="H28" s="10">
        <f>SUM(H18:H27)+H16</f>
        <v>73931</v>
      </c>
      <c r="I28" s="17"/>
      <c r="J28" s="8"/>
      <c r="K28" s="12"/>
      <c r="L28" s="11"/>
      <c r="M28" s="9"/>
      <c r="N28" s="9"/>
      <c r="O28" s="21"/>
      <c r="P28" s="13"/>
      <c r="Q28" s="20"/>
    </row>
    <row r="29" spans="1:17" ht="15.75">
      <c r="A29" s="37"/>
      <c r="B29" s="38"/>
      <c r="C29" s="39"/>
      <c r="D29" s="40"/>
      <c r="E29" s="41"/>
      <c r="F29" s="40"/>
      <c r="G29" s="41"/>
      <c r="H29" s="40"/>
      <c r="I29" s="41"/>
      <c r="J29" s="42"/>
      <c r="K29" s="41"/>
      <c r="L29" s="42"/>
      <c r="M29" s="41"/>
      <c r="N29" s="41"/>
      <c r="O29" s="41"/>
      <c r="P29" s="43"/>
      <c r="Q29" s="44"/>
    </row>
    <row r="30" spans="1:17" ht="27.75" customHeight="1">
      <c r="A30" s="23">
        <f>A27+1</f>
        <v>21</v>
      </c>
      <c r="B30" s="24" t="s">
        <v>59</v>
      </c>
      <c r="C30" s="14" t="s">
        <v>17</v>
      </c>
      <c r="D30" s="26">
        <v>662.68</v>
      </c>
      <c r="E30" s="21">
        <f>D30/3.452</f>
        <v>191.9698725376593</v>
      </c>
      <c r="F30" s="26" t="s">
        <v>59</v>
      </c>
      <c r="G30" s="15" t="s">
        <v>59</v>
      </c>
      <c r="H30" s="26">
        <v>67</v>
      </c>
      <c r="I30" s="27">
        <v>3</v>
      </c>
      <c r="J30" s="8">
        <f>H30/I30</f>
        <v>22.333333333333332</v>
      </c>
      <c r="K30" s="27">
        <v>2</v>
      </c>
      <c r="L30" s="28"/>
      <c r="M30" s="26">
        <v>40384.68</v>
      </c>
      <c r="N30" s="26">
        <v>3613</v>
      </c>
      <c r="O30" s="21">
        <f>M30/3.452</f>
        <v>11698.922363847045</v>
      </c>
      <c r="P30" s="47">
        <v>41936</v>
      </c>
      <c r="Q30" s="22" t="s">
        <v>92</v>
      </c>
    </row>
    <row r="31" spans="1:17" ht="42.75" customHeight="1">
      <c r="A31" s="23">
        <f>A30+1</f>
        <v>22</v>
      </c>
      <c r="B31" s="24">
        <v>26</v>
      </c>
      <c r="C31" s="25" t="s">
        <v>74</v>
      </c>
      <c r="D31" s="26">
        <v>528</v>
      </c>
      <c r="E31" s="21">
        <f>D31/3.452</f>
        <v>152.95480880648898</v>
      </c>
      <c r="F31" s="26">
        <v>112</v>
      </c>
      <c r="G31" s="15">
        <f>(D31-F31)/F31</f>
        <v>3.7142857142857144</v>
      </c>
      <c r="H31" s="26">
        <v>47</v>
      </c>
      <c r="I31" s="27">
        <v>2</v>
      </c>
      <c r="J31" s="8">
        <f>H31/I31</f>
        <v>23.5</v>
      </c>
      <c r="K31" s="27">
        <v>2</v>
      </c>
      <c r="L31" s="28">
        <v>15</v>
      </c>
      <c r="M31" s="26">
        <v>36076.7</v>
      </c>
      <c r="N31" s="26">
        <v>2658</v>
      </c>
      <c r="O31" s="21">
        <f>M31/3.452</f>
        <v>10450.955967555039</v>
      </c>
      <c r="P31" s="47">
        <v>41901</v>
      </c>
      <c r="Q31" s="22" t="s">
        <v>75</v>
      </c>
    </row>
    <row r="32" spans="1:17" ht="25.5">
      <c r="A32" s="23">
        <f aca="true" t="shared" si="2" ref="A32:A39">A31+1</f>
        <v>23</v>
      </c>
      <c r="B32" s="24" t="s">
        <v>59</v>
      </c>
      <c r="C32" s="14" t="s">
        <v>18</v>
      </c>
      <c r="D32" s="26">
        <v>460</v>
      </c>
      <c r="E32" s="21">
        <f>D32/3.452</f>
        <v>133.2560834298957</v>
      </c>
      <c r="F32" s="26" t="s">
        <v>59</v>
      </c>
      <c r="G32" s="15" t="s">
        <v>59</v>
      </c>
      <c r="H32" s="26">
        <v>31</v>
      </c>
      <c r="I32" s="27">
        <v>1</v>
      </c>
      <c r="J32" s="8">
        <f>H32/I32</f>
        <v>31</v>
      </c>
      <c r="K32" s="27">
        <v>1</v>
      </c>
      <c r="L32" s="28"/>
      <c r="M32" s="26">
        <v>218526</v>
      </c>
      <c r="N32" s="26">
        <v>15151</v>
      </c>
      <c r="O32" s="21">
        <f>M32/3.452</f>
        <v>63304.17149478563</v>
      </c>
      <c r="P32" s="48">
        <v>41551</v>
      </c>
      <c r="Q32" s="22" t="s">
        <v>85</v>
      </c>
    </row>
    <row r="33" spans="1:17" ht="27.75" customHeight="1">
      <c r="A33" s="23">
        <f t="shared" si="2"/>
        <v>24</v>
      </c>
      <c r="B33" s="24" t="s">
        <v>59</v>
      </c>
      <c r="C33" s="14" t="s">
        <v>10</v>
      </c>
      <c r="D33" s="26">
        <v>362</v>
      </c>
      <c r="E33" s="21">
        <f>D33/3.452</f>
        <v>104.8667439165701</v>
      </c>
      <c r="F33" s="26" t="s">
        <v>59</v>
      </c>
      <c r="G33" s="15" t="s">
        <v>59</v>
      </c>
      <c r="H33" s="26">
        <v>23</v>
      </c>
      <c r="I33" s="27">
        <v>1</v>
      </c>
      <c r="J33" s="8">
        <f>H33/I33</f>
        <v>23</v>
      </c>
      <c r="K33" s="27">
        <v>1</v>
      </c>
      <c r="L33" s="28"/>
      <c r="M33" s="26">
        <v>47790.6</v>
      </c>
      <c r="N33" s="26">
        <v>3368</v>
      </c>
      <c r="O33" s="21">
        <f>M33/3.452</f>
        <v>13844.322132097335</v>
      </c>
      <c r="P33" s="48">
        <v>41740</v>
      </c>
      <c r="Q33" s="22" t="s">
        <v>11</v>
      </c>
    </row>
    <row r="34" spans="1:17" ht="27.75" customHeight="1">
      <c r="A34" s="23">
        <f t="shared" si="2"/>
        <v>25</v>
      </c>
      <c r="B34" s="24">
        <v>17</v>
      </c>
      <c r="C34" s="25" t="s">
        <v>87</v>
      </c>
      <c r="D34" s="26">
        <v>298</v>
      </c>
      <c r="E34" s="21">
        <f>D34/3.452</f>
        <v>86.32676709154114</v>
      </c>
      <c r="F34" s="26">
        <v>650</v>
      </c>
      <c r="G34" s="15">
        <f>(D34-F34)/F34</f>
        <v>-0.5415384615384615</v>
      </c>
      <c r="H34" s="26">
        <v>27</v>
      </c>
      <c r="I34" s="27">
        <v>1</v>
      </c>
      <c r="J34" s="8">
        <f>H34/I34</f>
        <v>27</v>
      </c>
      <c r="K34" s="27">
        <v>1</v>
      </c>
      <c r="L34" s="28">
        <v>5</v>
      </c>
      <c r="M34" s="26">
        <v>15897</v>
      </c>
      <c r="N34" s="26">
        <v>1107</v>
      </c>
      <c r="O34" s="21">
        <f>M34/3.452</f>
        <v>4605.156431054461</v>
      </c>
      <c r="P34" s="47" t="s">
        <v>86</v>
      </c>
      <c r="Q34" s="22" t="s">
        <v>85</v>
      </c>
    </row>
    <row r="35" spans="1:17" ht="27.75" customHeight="1">
      <c r="A35" s="23">
        <f t="shared" si="2"/>
        <v>26</v>
      </c>
      <c r="B35" s="24">
        <v>21</v>
      </c>
      <c r="C35" s="25" t="s">
        <v>38</v>
      </c>
      <c r="D35" s="26">
        <v>257</v>
      </c>
      <c r="E35" s="21">
        <f>D35/3.452</f>
        <v>74.44959443800695</v>
      </c>
      <c r="F35" s="26">
        <v>279</v>
      </c>
      <c r="G35" s="15">
        <f>(D35-F35)/F35</f>
        <v>-0.07885304659498207</v>
      </c>
      <c r="H35" s="26">
        <v>17</v>
      </c>
      <c r="I35" s="27">
        <v>3</v>
      </c>
      <c r="J35" s="8">
        <f>H35/I35</f>
        <v>5.666666666666667</v>
      </c>
      <c r="K35" s="27">
        <v>1</v>
      </c>
      <c r="L35" s="28">
        <v>14</v>
      </c>
      <c r="M35" s="26">
        <v>1234831</v>
      </c>
      <c r="N35" s="26">
        <v>76891</v>
      </c>
      <c r="O35" s="21">
        <f>M35/3.452</f>
        <v>357714.6581691773</v>
      </c>
      <c r="P35" s="47">
        <v>41908</v>
      </c>
      <c r="Q35" s="22" t="s">
        <v>39</v>
      </c>
    </row>
    <row r="36" spans="1:17" ht="27.75" customHeight="1">
      <c r="A36" s="23">
        <f t="shared" si="2"/>
        <v>27</v>
      </c>
      <c r="B36" s="24">
        <v>19</v>
      </c>
      <c r="C36" s="25" t="s">
        <v>64</v>
      </c>
      <c r="D36" s="26">
        <v>244</v>
      </c>
      <c r="E36" s="21">
        <f>D36/3.452</f>
        <v>70.68366164542294</v>
      </c>
      <c r="F36" s="26">
        <v>396</v>
      </c>
      <c r="G36" s="15">
        <f>(D36-F36)/F36</f>
        <v>-0.3838383838383838</v>
      </c>
      <c r="H36" s="26">
        <v>26</v>
      </c>
      <c r="I36" s="27">
        <v>1</v>
      </c>
      <c r="J36" s="8">
        <f>H36/I36</f>
        <v>26</v>
      </c>
      <c r="K36" s="27">
        <v>1</v>
      </c>
      <c r="L36" s="28">
        <v>7</v>
      </c>
      <c r="M36" s="26">
        <v>16545.2</v>
      </c>
      <c r="N36" s="26">
        <v>1263</v>
      </c>
      <c r="O36" s="21">
        <f>M36/3.452</f>
        <v>4792.931633835458</v>
      </c>
      <c r="P36" s="47" t="s">
        <v>65</v>
      </c>
      <c r="Q36" s="22" t="s">
        <v>92</v>
      </c>
    </row>
    <row r="37" spans="1:17" ht="27.75" customHeight="1">
      <c r="A37" s="23">
        <f t="shared" si="2"/>
        <v>28</v>
      </c>
      <c r="B37" s="24">
        <v>15</v>
      </c>
      <c r="C37" s="14" t="s">
        <v>73</v>
      </c>
      <c r="D37" s="26">
        <v>154</v>
      </c>
      <c r="E37" s="21">
        <f>D37/3.452</f>
        <v>44.61181923522596</v>
      </c>
      <c r="F37" s="26">
        <v>1000</v>
      </c>
      <c r="G37" s="15">
        <f>(D37-F37)/F37</f>
        <v>-0.846</v>
      </c>
      <c r="H37" s="26">
        <v>10</v>
      </c>
      <c r="I37" s="27">
        <v>1</v>
      </c>
      <c r="J37" s="8">
        <f>H37/I37</f>
        <v>10</v>
      </c>
      <c r="K37" s="27">
        <v>1</v>
      </c>
      <c r="L37" s="28">
        <v>20</v>
      </c>
      <c r="M37" s="26">
        <v>370035.53</v>
      </c>
      <c r="N37" s="26">
        <v>27989</v>
      </c>
      <c r="O37" s="21">
        <f>M37/3.452</f>
        <v>107194.533603708</v>
      </c>
      <c r="P37" s="47">
        <v>41866</v>
      </c>
      <c r="Q37" s="22" t="s">
        <v>41</v>
      </c>
    </row>
    <row r="38" spans="1:17" ht="27.75" customHeight="1">
      <c r="A38" s="23">
        <f t="shared" si="2"/>
        <v>29</v>
      </c>
      <c r="B38" s="24" t="s">
        <v>14</v>
      </c>
      <c r="C38" s="25" t="s">
        <v>19</v>
      </c>
      <c r="D38" s="26">
        <v>144</v>
      </c>
      <c r="E38" s="21">
        <f>D38/3.452</f>
        <v>41.71494785631518</v>
      </c>
      <c r="F38" s="26" t="s">
        <v>59</v>
      </c>
      <c r="G38" s="15" t="s">
        <v>59</v>
      </c>
      <c r="H38" s="26">
        <v>9</v>
      </c>
      <c r="I38" s="27">
        <v>2</v>
      </c>
      <c r="J38" s="8">
        <f>H38/I38</f>
        <v>4.5</v>
      </c>
      <c r="K38" s="27">
        <v>1</v>
      </c>
      <c r="L38" s="28" t="s">
        <v>14</v>
      </c>
      <c r="M38" s="26"/>
      <c r="N38" s="26"/>
      <c r="O38" s="21">
        <f>M38/3.452</f>
        <v>0</v>
      </c>
      <c r="P38" s="47" t="s">
        <v>20</v>
      </c>
      <c r="Q38" s="22" t="s">
        <v>46</v>
      </c>
    </row>
    <row r="39" spans="1:17" ht="27.75" customHeight="1">
      <c r="A39" s="23">
        <f t="shared" si="2"/>
        <v>30</v>
      </c>
      <c r="B39" s="24">
        <v>29</v>
      </c>
      <c r="C39" s="25" t="s">
        <v>40</v>
      </c>
      <c r="D39" s="26">
        <v>96</v>
      </c>
      <c r="E39" s="21">
        <f>D39/3.452</f>
        <v>27.809965237543455</v>
      </c>
      <c r="F39" s="26">
        <v>16</v>
      </c>
      <c r="G39" s="15">
        <f>(D39-F39)/F39</f>
        <v>5</v>
      </c>
      <c r="H39" s="26">
        <v>6</v>
      </c>
      <c r="I39" s="27">
        <v>1</v>
      </c>
      <c r="J39" s="8">
        <f>H39/I39</f>
        <v>6</v>
      </c>
      <c r="K39" s="27">
        <v>1</v>
      </c>
      <c r="L39" s="28">
        <v>4</v>
      </c>
      <c r="M39" s="26">
        <v>39319</v>
      </c>
      <c r="N39" s="26">
        <v>2431</v>
      </c>
      <c r="O39" s="21">
        <f>M39/3.452</f>
        <v>11390.208574739281</v>
      </c>
      <c r="P39" s="47" t="s">
        <v>37</v>
      </c>
      <c r="Q39" s="46" t="s">
        <v>41</v>
      </c>
    </row>
    <row r="40" spans="1:17" ht="15.75">
      <c r="A40" s="19"/>
      <c r="B40" s="7"/>
      <c r="C40" s="16" t="s">
        <v>66</v>
      </c>
      <c r="D40" s="10">
        <f>SUM(D30:D39)+D28</f>
        <v>1290720.76</v>
      </c>
      <c r="E40" s="10">
        <f>SUM(E30:E39)+E28</f>
        <v>373905.2027809965</v>
      </c>
      <c r="F40" s="10">
        <v>930565.5399999999</v>
      </c>
      <c r="G40" s="18">
        <f>(D40-F40)/F40</f>
        <v>0.3870283225832757</v>
      </c>
      <c r="H40" s="10">
        <f>SUM(H30:H39)+H28</f>
        <v>74194</v>
      </c>
      <c r="I40" s="17"/>
      <c r="J40" s="8"/>
      <c r="K40" s="12"/>
      <c r="L40" s="11"/>
      <c r="M40" s="9"/>
      <c r="N40" s="9"/>
      <c r="O40" s="21"/>
      <c r="P40" s="13"/>
      <c r="Q40" s="20"/>
    </row>
    <row r="41" spans="1:17" ht="15.75">
      <c r="A41" s="37"/>
      <c r="B41" s="38"/>
      <c r="C41" s="39"/>
      <c r="D41" s="40"/>
      <c r="E41" s="41"/>
      <c r="F41" s="40"/>
      <c r="G41" s="41"/>
      <c r="H41" s="40"/>
      <c r="I41" s="41"/>
      <c r="J41" s="42"/>
      <c r="K41" s="41"/>
      <c r="L41" s="42"/>
      <c r="M41" s="41"/>
      <c r="N41" s="41"/>
      <c r="O41" s="41"/>
      <c r="P41" s="43"/>
      <c r="Q41" s="44"/>
    </row>
    <row r="42" spans="1:17" ht="27.75" customHeight="1">
      <c r="A42" s="23">
        <f>A39+1</f>
        <v>31</v>
      </c>
      <c r="B42" s="24">
        <v>25</v>
      </c>
      <c r="C42" s="14" t="s">
        <v>83</v>
      </c>
      <c r="D42" s="26">
        <v>55</v>
      </c>
      <c r="E42" s="21">
        <f>D42/3.452</f>
        <v>15.93279258400927</v>
      </c>
      <c r="F42" s="26">
        <v>128</v>
      </c>
      <c r="G42" s="15">
        <f>(D42-F42)/F42</f>
        <v>-0.5703125</v>
      </c>
      <c r="H42" s="26">
        <v>5</v>
      </c>
      <c r="I42" s="27">
        <v>2</v>
      </c>
      <c r="J42" s="8">
        <f>H42/I42</f>
        <v>2.5</v>
      </c>
      <c r="K42" s="27">
        <v>1</v>
      </c>
      <c r="L42" s="28" t="s">
        <v>5</v>
      </c>
      <c r="M42" s="26">
        <v>1791174</v>
      </c>
      <c r="N42" s="26">
        <v>122699</v>
      </c>
      <c r="O42" s="21">
        <f>M42/3.452</f>
        <v>518880.0695249131</v>
      </c>
      <c r="P42" s="48">
        <v>41642</v>
      </c>
      <c r="Q42" s="22" t="s">
        <v>34</v>
      </c>
    </row>
    <row r="43" spans="1:17" ht="15.75">
      <c r="A43" s="19"/>
      <c r="B43" s="7"/>
      <c r="C43" s="16" t="s">
        <v>72</v>
      </c>
      <c r="D43" s="10">
        <f>SUM(D42)+D40</f>
        <v>1290775.76</v>
      </c>
      <c r="E43" s="10">
        <f>SUM(E42)+E40</f>
        <v>373921.1355735805</v>
      </c>
      <c r="F43" s="10">
        <v>930573.5399999999</v>
      </c>
      <c r="G43" s="18">
        <f>(D43-F43)/F43</f>
        <v>0.38707550184588324</v>
      </c>
      <c r="H43" s="10">
        <f>SUM(H42)+H40</f>
        <v>74199</v>
      </c>
      <c r="I43" s="17"/>
      <c r="J43" s="8"/>
      <c r="K43" s="12"/>
      <c r="L43" s="11"/>
      <c r="M43" s="9"/>
      <c r="N43" s="9"/>
      <c r="O43" s="21"/>
      <c r="P43" s="13"/>
      <c r="Q43" s="20"/>
    </row>
    <row r="44" spans="1:17" ht="15.75">
      <c r="A44" s="37"/>
      <c r="B44" s="38"/>
      <c r="C44" s="39"/>
      <c r="D44" s="40"/>
      <c r="E44" s="41"/>
      <c r="F44" s="40"/>
      <c r="G44" s="41"/>
      <c r="H44" s="40"/>
      <c r="I44" s="41"/>
      <c r="J44" s="42"/>
      <c r="K44" s="41"/>
      <c r="L44" s="42"/>
      <c r="M44" s="41"/>
      <c r="N44" s="41"/>
      <c r="O44" s="41"/>
      <c r="P44" s="43"/>
      <c r="Q44" s="4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2014-12-29T15:05:55Z</dcterms:modified>
  <cp:category/>
  <cp:version/>
  <cp:contentType/>
  <cp:contentStatus/>
</cp:coreProperties>
</file>