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1840" windowHeight="7155" tabRatio="601" activeTab="0"/>
  </bookViews>
  <sheets>
    <sheet name="Vasario 15 - 21 d." sheetId="1" r:id="rId1"/>
  </sheets>
  <definedNames/>
  <calcPr fullCalcOnLoad="1"/>
</workbook>
</file>

<file path=xl/sharedStrings.xml><?xml version="1.0" encoding="utf-8"?>
<sst xmlns="http://schemas.openxmlformats.org/spreadsheetml/2006/main" count="99" uniqueCount="81">
  <si>
    <t>Forum Cinemas /
Universal</t>
  </si>
  <si>
    <t>Planetos filmai</t>
  </si>
  <si>
    <t>-</t>
  </si>
  <si>
    <t>Dar vieneri metai
(Another Year)</t>
  </si>
  <si>
    <t>N</t>
  </si>
  <si>
    <t>Svajonių komanda, 1935
(Dream Team 1935)</t>
  </si>
  <si>
    <t>Platforma</t>
  </si>
  <si>
    <t>IS</t>
  </si>
  <si>
    <t>Sniego karalienė 3D
(Snow Queen)</t>
  </si>
  <si>
    <t>Garsų pasaulio įrašai</t>
  </si>
  <si>
    <t>N</t>
  </si>
  <si>
    <t>N</t>
  </si>
  <si>
    <t>Garsų pasaulio įrašai</t>
  </si>
  <si>
    <t>Optimisto istorija
(Silver Linings Playbook)</t>
  </si>
  <si>
    <t>Top Film</t>
  </si>
  <si>
    <t>ACME Film /
Warner Bros.</t>
  </si>
  <si>
    <t>Legendos susivienija
(The Rise of the Guardians)</t>
  </si>
  <si>
    <t>Forum Cinemas /
Paramount</t>
  </si>
  <si>
    <t>Nemirtingųjų kronikos: Nuostabūs sutvėrimai
(Beautiful Creatures)</t>
  </si>
  <si>
    <t>Žuviukas Nemo 3D
(Finding Nemo)</t>
  </si>
  <si>
    <t>Forum Cinemas /
WDSMPI</t>
  </si>
  <si>
    <t>Bendros
pajamos
(Eur)</t>
  </si>
  <si>
    <t>Filmas</t>
  </si>
  <si>
    <t>Pakitimas</t>
  </si>
  <si>
    <t>ACME Film</t>
  </si>
  <si>
    <t>ACME Film</t>
  </si>
  <si>
    <t>ACME Film /
Sony</t>
  </si>
  <si>
    <t>Rodymo 
savaitė</t>
  </si>
  <si>
    <t>VISO (top10):</t>
  </si>
  <si>
    <t xml:space="preserve">Seansų 
sk. </t>
  </si>
  <si>
    <t>Kopijų 
sk.</t>
  </si>
  <si>
    <t xml:space="preserve">Bendros
pajamos 
(Lt) </t>
  </si>
  <si>
    <t>Paslėptas veidas
(Cara Oculta / Hidden Face)</t>
  </si>
  <si>
    <t>Gangsterių medžiotojai
(Gangsters Squad)</t>
  </si>
  <si>
    <t>ACME Film</t>
  </si>
  <si>
    <t>N</t>
  </si>
  <si>
    <t>Vasario 22 - 28 d. Lietuvos kino teatruose rodytų filmų top-20</t>
  </si>
  <si>
    <t>Vasario
15 - 21 d. 
pajamos
(Lt)</t>
  </si>
  <si>
    <t>Vasario
22 - 28 d. 
pajamos
(Lt)</t>
  </si>
  <si>
    <t>Vasario
22 - 28 d. 
žiūrovų
sk.</t>
  </si>
  <si>
    <t>Vasario
22 - 28 d. 
pajamos
(Eur)</t>
  </si>
  <si>
    <t>Ką išdarinėja vyrai
(Chto tvorjat muzchini)</t>
  </si>
  <si>
    <t>Linkolnas
(Lincoln)</t>
  </si>
  <si>
    <t>Aukšta klasė
(Pitch Perfect)</t>
  </si>
  <si>
    <t>Kietas riešutėlis. Puiki diena mirti
(A Good Day to Die Hard)</t>
  </si>
  <si>
    <t>Theatrical Film Distribution /
20th Century Fox</t>
  </si>
  <si>
    <t>Argo
(Argo)</t>
  </si>
  <si>
    <t>A-One Films</t>
  </si>
  <si>
    <t>Forum Cinemas /
20th Century Fox</t>
  </si>
  <si>
    <t>Pi gyvenimas
(Life of Pi)</t>
  </si>
  <si>
    <t>Forum Cinemas /
WDSMPI</t>
  </si>
  <si>
    <t>Vargdieniai
(Les Miserables)</t>
  </si>
  <si>
    <t>Bendras 
žiūrovų
sk.</t>
  </si>
  <si>
    <t>Premjeros 
data</t>
  </si>
  <si>
    <t>VISO (top20):</t>
  </si>
  <si>
    <t>Skrydis
(Flight)</t>
  </si>
  <si>
    <t>Forum Cinemas /
Paramount</t>
  </si>
  <si>
    <t>Ana Karenina
(Ana Karenina)</t>
  </si>
  <si>
    <t>-</t>
  </si>
  <si>
    <t>IS</t>
  </si>
  <si>
    <t>Išankstiniai seansai</t>
  </si>
  <si>
    <t>ACME Film /
Sony</t>
  </si>
  <si>
    <t>VISO (top30):</t>
  </si>
  <si>
    <t>Medžioklė
(The Hunt)</t>
  </si>
  <si>
    <t>Kaunas International Film Festival</t>
  </si>
  <si>
    <t>Hobitas: nelaukta kelionė 3D
(The Hobbit: An Unexpected Journey)</t>
  </si>
  <si>
    <t>Žiūrovų lanko-mumo vidurkis</t>
  </si>
  <si>
    <t xml:space="preserve">Platintojas </t>
  </si>
  <si>
    <t>Gimę mylėti
(Twice Born)</t>
  </si>
  <si>
    <t>7 dienos Havanoje
(7 Days in Havana)</t>
  </si>
  <si>
    <t>Magiškas Paryžius 3
(Magic Paris 3)</t>
  </si>
  <si>
    <t>A-One Films</t>
  </si>
  <si>
    <t>Ralfas Griovėjas
(Wreck-It Ralph)</t>
  </si>
  <si>
    <t>Provokuojantys užrašai
(Dans la maison / In the House)</t>
  </si>
  <si>
    <t>Top Film</t>
  </si>
  <si>
    <t>Forum Cinemas /
Universal</t>
  </si>
  <si>
    <t>Valentinas vienas
(Valentine Alone)</t>
  </si>
  <si>
    <t>Jonukas ir Grytutė: raganų medžiotojai
(Hansel and Gretel: Witch Hunters)</t>
  </si>
  <si>
    <t>Ištrūkęs Džango
(Django Unchained)</t>
  </si>
  <si>
    <t>Taikinys # 1
(Zero Dark Thirty)</t>
  </si>
  <si>
    <t>Rusų nuotykiai Las Vegase
(Билет на Vegas / Ticket to Vegas)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</si>
</sst>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50.421875" style="3" customWidth="1"/>
    <col min="4" max="5" width="14.00390625" style="3" bestFit="1" customWidth="1"/>
    <col min="6" max="6" width="13.7109375" style="3" bestFit="1" customWidth="1"/>
    <col min="7" max="7" width="13.42187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0.7109375" style="3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36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22</v>
      </c>
      <c r="D3" s="41" t="s">
        <v>38</v>
      </c>
      <c r="E3" s="41" t="s">
        <v>40</v>
      </c>
      <c r="F3" s="41" t="s">
        <v>37</v>
      </c>
      <c r="G3" s="41" t="s">
        <v>23</v>
      </c>
      <c r="H3" s="41" t="s">
        <v>39</v>
      </c>
      <c r="I3" s="41" t="s">
        <v>29</v>
      </c>
      <c r="J3" s="41" t="s">
        <v>66</v>
      </c>
      <c r="K3" s="41" t="s">
        <v>30</v>
      </c>
      <c r="L3" s="41" t="s">
        <v>27</v>
      </c>
      <c r="M3" s="41" t="s">
        <v>31</v>
      </c>
      <c r="N3" s="41" t="s">
        <v>52</v>
      </c>
      <c r="O3" s="41" t="s">
        <v>21</v>
      </c>
      <c r="P3" s="41" t="s">
        <v>53</v>
      </c>
      <c r="Q3" s="42" t="s">
        <v>67</v>
      </c>
    </row>
    <row r="4" spans="1:18" ht="25.5" customHeight="1">
      <c r="A4" s="43">
        <v>1</v>
      </c>
      <c r="B4" s="49">
        <v>1</v>
      </c>
      <c r="C4" s="4" t="s">
        <v>76</v>
      </c>
      <c r="D4" s="32">
        <v>414144.75</v>
      </c>
      <c r="E4" s="52">
        <f aca="true" t="shared" si="0" ref="E4:E13">D4/3.452</f>
        <v>119972.40730011588</v>
      </c>
      <c r="F4" s="52">
        <v>691591.85</v>
      </c>
      <c r="G4" s="17">
        <f>(D4-F4)/F4</f>
        <v>-0.40117173156392744</v>
      </c>
      <c r="H4" s="32">
        <v>32202</v>
      </c>
      <c r="I4" s="31">
        <v>302</v>
      </c>
      <c r="J4" s="29">
        <f aca="true" t="shared" si="1" ref="J4:J13">H4/I4</f>
        <v>106.62913907284768</v>
      </c>
      <c r="K4" s="31">
        <v>12</v>
      </c>
      <c r="L4" s="52">
        <v>3</v>
      </c>
      <c r="M4" s="31">
        <v>2076024.8</v>
      </c>
      <c r="N4" s="31">
        <v>149712</v>
      </c>
      <c r="O4" s="52">
        <f>M4/3.452</f>
        <v>601397.6825028969</v>
      </c>
      <c r="P4" s="55">
        <v>41313</v>
      </c>
      <c r="Q4" s="38" t="s">
        <v>25</v>
      </c>
      <c r="R4" s="15"/>
    </row>
    <row r="5" spans="1:18" ht="25.5" customHeight="1">
      <c r="A5" s="43">
        <f>A4+1</f>
        <v>2</v>
      </c>
      <c r="B5" s="49" t="s">
        <v>35</v>
      </c>
      <c r="C5" s="4" t="s">
        <v>8</v>
      </c>
      <c r="D5" s="32">
        <v>157280</v>
      </c>
      <c r="E5" s="52">
        <f t="shared" si="0"/>
        <v>45561.99304750869</v>
      </c>
      <c r="F5" s="52" t="s">
        <v>58</v>
      </c>
      <c r="G5" s="17" t="s">
        <v>58</v>
      </c>
      <c r="H5" s="32">
        <v>12017</v>
      </c>
      <c r="I5" s="31">
        <f>28*7</f>
        <v>196</v>
      </c>
      <c r="J5" s="29">
        <f t="shared" si="1"/>
        <v>61.31122448979592</v>
      </c>
      <c r="K5" s="31">
        <v>18</v>
      </c>
      <c r="L5" s="52">
        <v>1</v>
      </c>
      <c r="M5" s="32">
        <v>157280</v>
      </c>
      <c r="N5" s="32">
        <v>12017</v>
      </c>
      <c r="O5" s="52">
        <f>M5/3.452</f>
        <v>45561.99304750869</v>
      </c>
      <c r="P5" s="55">
        <v>41327</v>
      </c>
      <c r="Q5" s="38" t="s">
        <v>9</v>
      </c>
      <c r="R5" s="15"/>
    </row>
    <row r="6" spans="1:18" ht="25.5" customHeight="1">
      <c r="A6" s="43">
        <f aca="true" t="shared" si="2" ref="A6:A13">A5+1</f>
        <v>3</v>
      </c>
      <c r="B6" s="49">
        <v>2</v>
      </c>
      <c r="C6" s="4" t="s">
        <v>44</v>
      </c>
      <c r="D6" s="31">
        <v>97968.5</v>
      </c>
      <c r="E6" s="52">
        <f t="shared" si="0"/>
        <v>28380.21436848204</v>
      </c>
      <c r="F6" s="52">
        <v>166277.6</v>
      </c>
      <c r="G6" s="17">
        <f>(D6-F6)/F6</f>
        <v>-0.4108136032754863</v>
      </c>
      <c r="H6" s="31">
        <v>7773</v>
      </c>
      <c r="I6" s="31">
        <v>249</v>
      </c>
      <c r="J6" s="29">
        <f t="shared" si="1"/>
        <v>31.216867469879517</v>
      </c>
      <c r="K6" s="31">
        <v>8</v>
      </c>
      <c r="L6" s="52">
        <v>2</v>
      </c>
      <c r="M6" s="31">
        <v>264246</v>
      </c>
      <c r="N6" s="31">
        <v>19263</v>
      </c>
      <c r="O6" s="52">
        <f>M6/3.452</f>
        <v>76548.6674391657</v>
      </c>
      <c r="P6" s="55">
        <v>41320</v>
      </c>
      <c r="Q6" s="38" t="s">
        <v>45</v>
      </c>
      <c r="R6" s="15"/>
    </row>
    <row r="7" spans="1:18" ht="25.5" customHeight="1">
      <c r="A7" s="43">
        <f t="shared" si="2"/>
        <v>4</v>
      </c>
      <c r="B7" s="49">
        <v>3</v>
      </c>
      <c r="C7" s="4" t="s">
        <v>80</v>
      </c>
      <c r="D7" s="31">
        <v>73761</v>
      </c>
      <c r="E7" s="52">
        <f t="shared" si="0"/>
        <v>21367.61297798378</v>
      </c>
      <c r="F7" s="52">
        <v>105821</v>
      </c>
      <c r="G7" s="17">
        <f>(D7-F7)/F7</f>
        <v>-0.30296443995048244</v>
      </c>
      <c r="H7" s="31">
        <v>5677</v>
      </c>
      <c r="I7" s="31">
        <f>19*7</f>
        <v>133</v>
      </c>
      <c r="J7" s="29">
        <f t="shared" si="1"/>
        <v>42.68421052631579</v>
      </c>
      <c r="K7" s="31">
        <v>6</v>
      </c>
      <c r="L7" s="52">
        <v>2</v>
      </c>
      <c r="M7" s="31">
        <v>179582</v>
      </c>
      <c r="N7" s="31">
        <v>12720</v>
      </c>
      <c r="O7" s="52">
        <f>M7/3.452</f>
        <v>52022.595596755506</v>
      </c>
      <c r="P7" s="55">
        <v>41320</v>
      </c>
      <c r="Q7" s="38" t="s">
        <v>12</v>
      </c>
      <c r="R7" s="15"/>
    </row>
    <row r="8" spans="1:18" ht="25.5" customHeight="1">
      <c r="A8" s="43">
        <f t="shared" si="2"/>
        <v>5</v>
      </c>
      <c r="B8" s="49">
        <v>4</v>
      </c>
      <c r="C8" s="4" t="s">
        <v>57</v>
      </c>
      <c r="D8" s="32">
        <v>46191.5</v>
      </c>
      <c r="E8" s="52">
        <f t="shared" si="0"/>
        <v>13381.083429895712</v>
      </c>
      <c r="F8" s="52">
        <v>72613.7</v>
      </c>
      <c r="G8" s="17">
        <f>(D8-F8)/F8</f>
        <v>-0.36387348392934116</v>
      </c>
      <c r="H8" s="32">
        <v>3722</v>
      </c>
      <c r="I8" s="31">
        <v>137</v>
      </c>
      <c r="J8" s="29">
        <f t="shared" si="1"/>
        <v>27.16788321167883</v>
      </c>
      <c r="K8" s="31">
        <v>8</v>
      </c>
      <c r="L8" s="52">
        <v>3</v>
      </c>
      <c r="M8" s="31">
        <v>255016.5</v>
      </c>
      <c r="N8" s="31">
        <v>18348</v>
      </c>
      <c r="O8" s="52">
        <f aca="true" t="shared" si="3" ref="O8:O13">M8/3.452</f>
        <v>73875</v>
      </c>
      <c r="P8" s="55">
        <v>41313</v>
      </c>
      <c r="Q8" s="38" t="s">
        <v>75</v>
      </c>
      <c r="R8" s="15"/>
    </row>
    <row r="9" spans="1:18" ht="25.5" customHeight="1">
      <c r="A9" s="43">
        <f t="shared" si="2"/>
        <v>6</v>
      </c>
      <c r="B9" s="49" t="s">
        <v>10</v>
      </c>
      <c r="C9" s="4" t="s">
        <v>42</v>
      </c>
      <c r="D9" s="31">
        <v>35976</v>
      </c>
      <c r="E9" s="52">
        <f t="shared" si="0"/>
        <v>10421.78447276941</v>
      </c>
      <c r="F9" s="52" t="s">
        <v>58</v>
      </c>
      <c r="G9" s="17" t="s">
        <v>58</v>
      </c>
      <c r="H9" s="31">
        <v>2760</v>
      </c>
      <c r="I9" s="31">
        <v>56</v>
      </c>
      <c r="J9" s="29">
        <f t="shared" si="1"/>
        <v>49.285714285714285</v>
      </c>
      <c r="K9" s="31">
        <v>2</v>
      </c>
      <c r="L9" s="52">
        <v>1</v>
      </c>
      <c r="M9" s="31">
        <v>35976</v>
      </c>
      <c r="N9" s="31">
        <v>2760</v>
      </c>
      <c r="O9" s="52">
        <f t="shared" si="3"/>
        <v>10421.78447276941</v>
      </c>
      <c r="P9" s="55">
        <v>41327</v>
      </c>
      <c r="Q9" s="38" t="s">
        <v>45</v>
      </c>
      <c r="R9" s="15"/>
    </row>
    <row r="10" spans="1:18" ht="25.5" customHeight="1">
      <c r="A10" s="43">
        <f t="shared" si="2"/>
        <v>7</v>
      </c>
      <c r="B10" s="49">
        <v>5</v>
      </c>
      <c r="C10" s="4" t="s">
        <v>18</v>
      </c>
      <c r="D10" s="32">
        <v>34837.45</v>
      </c>
      <c r="E10" s="52">
        <f t="shared" si="0"/>
        <v>10091.961181923522</v>
      </c>
      <c r="F10" s="52">
        <v>67159.65</v>
      </c>
      <c r="G10" s="17">
        <f>(D10-F10)/F10</f>
        <v>-0.48127409836114393</v>
      </c>
      <c r="H10" s="32">
        <v>2905</v>
      </c>
      <c r="I10" s="31">
        <v>151</v>
      </c>
      <c r="J10" s="29">
        <f t="shared" si="1"/>
        <v>19.23841059602649</v>
      </c>
      <c r="K10" s="31">
        <v>10</v>
      </c>
      <c r="L10" s="52">
        <v>2</v>
      </c>
      <c r="M10" s="31">
        <v>121670.6</v>
      </c>
      <c r="N10" s="31">
        <v>9370</v>
      </c>
      <c r="O10" s="52">
        <f t="shared" si="3"/>
        <v>35246.40787949015</v>
      </c>
      <c r="P10" s="55">
        <v>41320</v>
      </c>
      <c r="Q10" s="38" t="s">
        <v>25</v>
      </c>
      <c r="R10" s="15"/>
    </row>
    <row r="11" spans="1:18" ht="25.5" customHeight="1">
      <c r="A11" s="43">
        <f t="shared" si="2"/>
        <v>8</v>
      </c>
      <c r="B11" s="49" t="s">
        <v>11</v>
      </c>
      <c r="C11" s="4" t="s">
        <v>43</v>
      </c>
      <c r="D11" s="32">
        <v>21621.2</v>
      </c>
      <c r="E11" s="52">
        <f t="shared" si="0"/>
        <v>6263.383545770568</v>
      </c>
      <c r="F11" s="52" t="s">
        <v>58</v>
      </c>
      <c r="G11" s="17" t="s">
        <v>58</v>
      </c>
      <c r="H11" s="32">
        <v>1888</v>
      </c>
      <c r="I11" s="31">
        <v>136</v>
      </c>
      <c r="J11" s="29">
        <f t="shared" si="1"/>
        <v>13.882352941176471</v>
      </c>
      <c r="K11" s="31">
        <v>4</v>
      </c>
      <c r="L11" s="52">
        <v>1</v>
      </c>
      <c r="M11" s="31">
        <v>21621.2</v>
      </c>
      <c r="N11" s="31">
        <v>1888</v>
      </c>
      <c r="O11" s="52">
        <f t="shared" si="3"/>
        <v>6263.383545770568</v>
      </c>
      <c r="P11" s="55">
        <v>41327</v>
      </c>
      <c r="Q11" s="38" t="s">
        <v>0</v>
      </c>
      <c r="R11" s="15"/>
    </row>
    <row r="12" spans="1:18" ht="25.5" customHeight="1">
      <c r="A12" s="43">
        <f t="shared" si="2"/>
        <v>9</v>
      </c>
      <c r="B12" s="49">
        <v>6</v>
      </c>
      <c r="C12" s="4" t="s">
        <v>19</v>
      </c>
      <c r="D12" s="32">
        <v>21051.7</v>
      </c>
      <c r="E12" s="52">
        <f t="shared" si="0"/>
        <v>6098.406720741599</v>
      </c>
      <c r="F12" s="52">
        <v>63971</v>
      </c>
      <c r="G12" s="17">
        <f>(D12-F12)/F12</f>
        <v>-0.670918072251489</v>
      </c>
      <c r="H12" s="32">
        <v>1544</v>
      </c>
      <c r="I12" s="31">
        <v>113</v>
      </c>
      <c r="J12" s="29">
        <f t="shared" si="1"/>
        <v>13.663716814159292</v>
      </c>
      <c r="K12" s="31">
        <v>10</v>
      </c>
      <c r="L12" s="52">
        <v>3</v>
      </c>
      <c r="M12" s="31">
        <v>161431.7</v>
      </c>
      <c r="N12" s="31">
        <v>11877</v>
      </c>
      <c r="O12" s="52">
        <f t="shared" si="3"/>
        <v>46764.68713789108</v>
      </c>
      <c r="P12" s="55">
        <v>41313</v>
      </c>
      <c r="Q12" s="38" t="s">
        <v>20</v>
      </c>
      <c r="R12" s="15"/>
    </row>
    <row r="13" spans="1:18" ht="25.5" customHeight="1">
      <c r="A13" s="43">
        <f t="shared" si="2"/>
        <v>10</v>
      </c>
      <c r="B13" s="49">
        <v>19</v>
      </c>
      <c r="C13" s="4" t="s">
        <v>68</v>
      </c>
      <c r="D13" s="32">
        <v>17355.5</v>
      </c>
      <c r="E13" s="52">
        <f t="shared" si="0"/>
        <v>5027.665121668598</v>
      </c>
      <c r="F13" s="52">
        <v>1573.5</v>
      </c>
      <c r="G13" s="17">
        <f>(D13-F13)/F13</f>
        <v>10.029869717190975</v>
      </c>
      <c r="H13" s="32">
        <v>1350</v>
      </c>
      <c r="I13" s="31">
        <v>32</v>
      </c>
      <c r="J13" s="29">
        <f t="shared" si="1"/>
        <v>42.1875</v>
      </c>
      <c r="K13" s="31">
        <v>4</v>
      </c>
      <c r="L13" s="52">
        <v>1</v>
      </c>
      <c r="M13" s="31">
        <v>18929</v>
      </c>
      <c r="N13" s="31">
        <v>1518</v>
      </c>
      <c r="O13" s="52">
        <f t="shared" si="3"/>
        <v>5483.487833140209</v>
      </c>
      <c r="P13" s="55">
        <v>41330</v>
      </c>
      <c r="Q13" s="38" t="s">
        <v>34</v>
      </c>
      <c r="R13" s="15"/>
    </row>
    <row r="14" spans="1:17" ht="27" customHeight="1">
      <c r="A14" s="43"/>
      <c r="B14" s="49"/>
      <c r="C14" s="12" t="s">
        <v>28</v>
      </c>
      <c r="D14" s="13">
        <f>SUM(D4:D13)</f>
        <v>920187.5999999999</v>
      </c>
      <c r="E14" s="13">
        <f>SUM(E4:E13)</f>
        <v>266566.51216685976</v>
      </c>
      <c r="F14" s="13">
        <v>1257216.4999999998</v>
      </c>
      <c r="G14" s="14">
        <f>(D14-F14)/F14</f>
        <v>-0.2680754667155577</v>
      </c>
      <c r="H14" s="13">
        <f>SUM(H4:H13)</f>
        <v>71838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7</v>
      </c>
      <c r="C16" s="4" t="s">
        <v>72</v>
      </c>
      <c r="D16" s="32">
        <v>15414</v>
      </c>
      <c r="E16" s="52">
        <f aca="true" t="shared" si="4" ref="E16:E25">D16/3.452</f>
        <v>4465.23754345307</v>
      </c>
      <c r="F16" s="52">
        <v>34590.7</v>
      </c>
      <c r="G16" s="17">
        <f aca="true" t="shared" si="5" ref="G16:G24">(D16-F16)/F16</f>
        <v>-0.5543888964374817</v>
      </c>
      <c r="H16" s="32">
        <v>1408</v>
      </c>
      <c r="I16" s="31">
        <v>79</v>
      </c>
      <c r="J16" s="29">
        <f aca="true" t="shared" si="6" ref="J16:J25">H16/I16</f>
        <v>17.82278481012658</v>
      </c>
      <c r="K16" s="31">
        <v>9</v>
      </c>
      <c r="L16" s="52">
        <v>8</v>
      </c>
      <c r="M16" s="31">
        <v>598768.99</v>
      </c>
      <c r="N16" s="31">
        <v>47579</v>
      </c>
      <c r="O16" s="52">
        <f aca="true" t="shared" si="7" ref="O16:O25">M16/3.452</f>
        <v>173455.6749710313</v>
      </c>
      <c r="P16" s="55">
        <v>41285</v>
      </c>
      <c r="Q16" s="38" t="s">
        <v>50</v>
      </c>
      <c r="R16" s="15"/>
    </row>
    <row r="17" spans="1:18" ht="25.5" customHeight="1">
      <c r="A17" s="43">
        <f aca="true" t="shared" si="8" ref="A17:A25">A16+1</f>
        <v>12</v>
      </c>
      <c r="B17" s="49">
        <v>8</v>
      </c>
      <c r="C17" s="4" t="s">
        <v>78</v>
      </c>
      <c r="D17" s="32">
        <v>13288</v>
      </c>
      <c r="E17" s="52">
        <f t="shared" si="4"/>
        <v>3849.3626882966396</v>
      </c>
      <c r="F17" s="52">
        <v>24197.5</v>
      </c>
      <c r="G17" s="17">
        <f t="shared" si="5"/>
        <v>-0.45085236078107244</v>
      </c>
      <c r="H17" s="32">
        <v>1041</v>
      </c>
      <c r="I17" s="31">
        <v>23</v>
      </c>
      <c r="J17" s="29">
        <f t="shared" si="6"/>
        <v>45.26086956521739</v>
      </c>
      <c r="K17" s="31">
        <v>3</v>
      </c>
      <c r="L17" s="52">
        <v>5</v>
      </c>
      <c r="M17" s="31">
        <v>307407</v>
      </c>
      <c r="N17" s="31">
        <v>21014</v>
      </c>
      <c r="O17" s="52">
        <f t="shared" si="7"/>
        <v>89051.8539976825</v>
      </c>
      <c r="P17" s="55">
        <v>41299</v>
      </c>
      <c r="Q17" s="38" t="s">
        <v>26</v>
      </c>
      <c r="R17" s="15"/>
    </row>
    <row r="18" spans="1:18" ht="25.5" customHeight="1">
      <c r="A18" s="43">
        <f t="shared" si="8"/>
        <v>13</v>
      </c>
      <c r="B18" s="49">
        <v>12</v>
      </c>
      <c r="C18" s="4" t="s">
        <v>46</v>
      </c>
      <c r="D18" s="32">
        <v>10401</v>
      </c>
      <c r="E18" s="52">
        <f t="shared" si="4"/>
        <v>3013.0359212050985</v>
      </c>
      <c r="F18" s="52">
        <v>8106.5</v>
      </c>
      <c r="G18" s="17">
        <f t="shared" si="5"/>
        <v>0.2830444704866465</v>
      </c>
      <c r="H18" s="32">
        <v>967</v>
      </c>
      <c r="I18" s="31">
        <v>14</v>
      </c>
      <c r="J18" s="29">
        <f t="shared" si="6"/>
        <v>69.07142857142857</v>
      </c>
      <c r="K18" s="31">
        <v>1</v>
      </c>
      <c r="L18" s="52">
        <v>3</v>
      </c>
      <c r="M18" s="31">
        <v>30884.5</v>
      </c>
      <c r="N18" s="31">
        <v>2429</v>
      </c>
      <c r="O18" s="52">
        <f t="shared" si="7"/>
        <v>8946.842410196987</v>
      </c>
      <c r="P18" s="55">
        <v>41313</v>
      </c>
      <c r="Q18" s="38" t="s">
        <v>15</v>
      </c>
      <c r="R18" s="15"/>
    </row>
    <row r="19" spans="1:18" ht="25.5" customHeight="1">
      <c r="A19" s="43">
        <f t="shared" si="8"/>
        <v>14</v>
      </c>
      <c r="B19" s="49">
        <v>9</v>
      </c>
      <c r="C19" s="4" t="s">
        <v>77</v>
      </c>
      <c r="D19" s="32">
        <v>9417</v>
      </c>
      <c r="E19" s="52">
        <f t="shared" si="4"/>
        <v>2727.983777520278</v>
      </c>
      <c r="F19" s="52">
        <v>21197</v>
      </c>
      <c r="G19" s="17">
        <f t="shared" si="5"/>
        <v>-0.5557390196725952</v>
      </c>
      <c r="H19" s="32">
        <v>801</v>
      </c>
      <c r="I19" s="31">
        <v>28</v>
      </c>
      <c r="J19" s="29">
        <f t="shared" si="6"/>
        <v>28.607142857142858</v>
      </c>
      <c r="K19" s="31">
        <v>3</v>
      </c>
      <c r="L19" s="52">
        <v>4</v>
      </c>
      <c r="M19" s="32">
        <v>218580.2</v>
      </c>
      <c r="N19" s="32">
        <v>15414</v>
      </c>
      <c r="O19" s="52">
        <f t="shared" si="7"/>
        <v>63319.872537659336</v>
      </c>
      <c r="P19" s="55">
        <v>41306</v>
      </c>
      <c r="Q19" s="38" t="s">
        <v>56</v>
      </c>
      <c r="R19" s="15"/>
    </row>
    <row r="20" spans="1:18" ht="25.5" customHeight="1">
      <c r="A20" s="43">
        <f t="shared" si="8"/>
        <v>15</v>
      </c>
      <c r="B20" s="49">
        <v>10</v>
      </c>
      <c r="C20" s="4" t="s">
        <v>55</v>
      </c>
      <c r="D20" s="32">
        <v>5745</v>
      </c>
      <c r="E20" s="52">
        <f t="shared" si="4"/>
        <v>1664.252607184241</v>
      </c>
      <c r="F20" s="52">
        <v>9796.5</v>
      </c>
      <c r="G20" s="17">
        <f t="shared" si="5"/>
        <v>-0.41356606951462255</v>
      </c>
      <c r="H20" s="32">
        <v>513</v>
      </c>
      <c r="I20" s="31">
        <v>20</v>
      </c>
      <c r="J20" s="29">
        <f t="shared" si="6"/>
        <v>25.65</v>
      </c>
      <c r="K20" s="31">
        <v>2</v>
      </c>
      <c r="L20" s="52">
        <v>5</v>
      </c>
      <c r="M20" s="31">
        <v>116353.3</v>
      </c>
      <c r="N20" s="31">
        <v>7673</v>
      </c>
      <c r="O20" s="52">
        <f t="shared" si="7"/>
        <v>33706.05446118193</v>
      </c>
      <c r="P20" s="55">
        <v>41299</v>
      </c>
      <c r="Q20" s="38" t="s">
        <v>56</v>
      </c>
      <c r="R20" s="15"/>
    </row>
    <row r="21" spans="1:18" ht="25.5" customHeight="1">
      <c r="A21" s="43">
        <f t="shared" si="8"/>
        <v>16</v>
      </c>
      <c r="B21" s="49">
        <v>13</v>
      </c>
      <c r="C21" s="4" t="s">
        <v>69</v>
      </c>
      <c r="D21" s="32">
        <v>5199</v>
      </c>
      <c r="E21" s="52">
        <f t="shared" si="4"/>
        <v>1506.0834298957127</v>
      </c>
      <c r="F21" s="52">
        <v>6666</v>
      </c>
      <c r="G21" s="17">
        <f t="shared" si="5"/>
        <v>-0.22007200720072007</v>
      </c>
      <c r="H21" s="32">
        <v>416</v>
      </c>
      <c r="I21" s="31">
        <v>16</v>
      </c>
      <c r="J21" s="29">
        <f t="shared" si="6"/>
        <v>26</v>
      </c>
      <c r="K21" s="31">
        <v>3</v>
      </c>
      <c r="L21" s="52">
        <v>2</v>
      </c>
      <c r="M21" s="32">
        <v>11865</v>
      </c>
      <c r="N21" s="32">
        <v>1061</v>
      </c>
      <c r="O21" s="52">
        <f t="shared" si="7"/>
        <v>3437.137891077636</v>
      </c>
      <c r="P21" s="55">
        <v>41320</v>
      </c>
      <c r="Q21" s="38" t="s">
        <v>47</v>
      </c>
      <c r="R21" s="15"/>
    </row>
    <row r="22" spans="1:18" ht="25.5" customHeight="1">
      <c r="A22" s="43">
        <f t="shared" si="8"/>
        <v>17</v>
      </c>
      <c r="B22" s="49">
        <v>17</v>
      </c>
      <c r="C22" s="4" t="s">
        <v>49</v>
      </c>
      <c r="D22" s="32">
        <v>5064</v>
      </c>
      <c r="E22" s="52">
        <f t="shared" si="4"/>
        <v>1466.9756662804173</v>
      </c>
      <c r="F22" s="52">
        <v>1926</v>
      </c>
      <c r="G22" s="17">
        <f t="shared" si="5"/>
        <v>1.6292834890965733</v>
      </c>
      <c r="H22" s="32">
        <v>471</v>
      </c>
      <c r="I22" s="31">
        <v>22</v>
      </c>
      <c r="J22" s="29">
        <f t="shared" si="6"/>
        <v>21.40909090909091</v>
      </c>
      <c r="K22" s="31">
        <v>2</v>
      </c>
      <c r="L22" s="52">
        <v>10</v>
      </c>
      <c r="M22" s="31">
        <v>1591948.5</v>
      </c>
      <c r="N22" s="31">
        <v>97051</v>
      </c>
      <c r="O22" s="52">
        <f t="shared" si="7"/>
        <v>461167.0046349942</v>
      </c>
      <c r="P22" s="55">
        <v>41264</v>
      </c>
      <c r="Q22" s="38" t="s">
        <v>48</v>
      </c>
      <c r="R22" s="15"/>
    </row>
    <row r="23" spans="1:18" ht="25.5" customHeight="1">
      <c r="A23" s="43">
        <f t="shared" si="8"/>
        <v>18</v>
      </c>
      <c r="B23" s="49">
        <v>11</v>
      </c>
      <c r="C23" s="4" t="s">
        <v>51</v>
      </c>
      <c r="D23" s="32">
        <v>4990.5</v>
      </c>
      <c r="E23" s="52">
        <f t="shared" si="4"/>
        <v>1445.683661645423</v>
      </c>
      <c r="F23" s="52">
        <v>8253.5</v>
      </c>
      <c r="G23" s="17">
        <f t="shared" si="5"/>
        <v>-0.3953474283637245</v>
      </c>
      <c r="H23" s="32">
        <v>498</v>
      </c>
      <c r="I23" s="31">
        <v>34</v>
      </c>
      <c r="J23" s="29">
        <f t="shared" si="6"/>
        <v>14.647058823529411</v>
      </c>
      <c r="K23" s="31">
        <v>5</v>
      </c>
      <c r="L23" s="52">
        <v>8</v>
      </c>
      <c r="M23" s="31">
        <v>303218.55</v>
      </c>
      <c r="N23" s="31">
        <v>22251</v>
      </c>
      <c r="O23" s="52">
        <f t="shared" si="7"/>
        <v>87838.51390498261</v>
      </c>
      <c r="P23" s="55">
        <v>41278</v>
      </c>
      <c r="Q23" s="38" t="s">
        <v>48</v>
      </c>
      <c r="R23" s="15"/>
    </row>
    <row r="24" spans="1:18" ht="25.5" customHeight="1">
      <c r="A24" s="43">
        <f t="shared" si="8"/>
        <v>19</v>
      </c>
      <c r="B24" s="49">
        <v>15</v>
      </c>
      <c r="C24" s="4" t="s">
        <v>16</v>
      </c>
      <c r="D24" s="32">
        <v>3739</v>
      </c>
      <c r="E24" s="52">
        <f t="shared" si="4"/>
        <v>1083.1402085747393</v>
      </c>
      <c r="F24" s="52">
        <v>4169</v>
      </c>
      <c r="G24" s="17">
        <f t="shared" si="5"/>
        <v>-0.10314224034540657</v>
      </c>
      <c r="H24" s="32">
        <v>319</v>
      </c>
      <c r="I24" s="31">
        <v>28</v>
      </c>
      <c r="J24" s="29">
        <f t="shared" si="6"/>
        <v>11.392857142857142</v>
      </c>
      <c r="K24" s="31">
        <v>5</v>
      </c>
      <c r="L24" s="52">
        <v>12</v>
      </c>
      <c r="M24" s="31">
        <v>667718.34</v>
      </c>
      <c r="N24" s="31">
        <v>53302</v>
      </c>
      <c r="O24" s="52">
        <f t="shared" si="7"/>
        <v>193429.41483198144</v>
      </c>
      <c r="P24" s="55">
        <v>41243</v>
      </c>
      <c r="Q24" s="38" t="s">
        <v>17</v>
      </c>
      <c r="R24" s="15"/>
    </row>
    <row r="25" spans="1:18" ht="25.5" customHeight="1">
      <c r="A25" s="43">
        <f t="shared" si="8"/>
        <v>20</v>
      </c>
      <c r="B25" s="49" t="s">
        <v>59</v>
      </c>
      <c r="C25" s="4" t="s">
        <v>41</v>
      </c>
      <c r="D25" s="32">
        <v>2622.5</v>
      </c>
      <c r="E25" s="52">
        <f t="shared" si="4"/>
        <v>759.7045191193511</v>
      </c>
      <c r="F25" s="52" t="s">
        <v>58</v>
      </c>
      <c r="G25" s="17" t="s">
        <v>58</v>
      </c>
      <c r="H25" s="32">
        <v>180</v>
      </c>
      <c r="I25" s="31">
        <v>1</v>
      </c>
      <c r="J25" s="29">
        <f t="shared" si="6"/>
        <v>180</v>
      </c>
      <c r="K25" s="31">
        <v>1</v>
      </c>
      <c r="L25" s="52" t="s">
        <v>7</v>
      </c>
      <c r="M25" s="31">
        <v>2622.5</v>
      </c>
      <c r="N25" s="31">
        <v>180</v>
      </c>
      <c r="O25" s="52">
        <f t="shared" si="7"/>
        <v>759.7045191193511</v>
      </c>
      <c r="P25" s="55" t="s">
        <v>60</v>
      </c>
      <c r="Q25" s="38" t="s">
        <v>24</v>
      </c>
      <c r="R25" s="15"/>
    </row>
    <row r="26" spans="1:17" ht="27" customHeight="1">
      <c r="A26" s="43"/>
      <c r="B26" s="49"/>
      <c r="C26" s="12" t="s">
        <v>54</v>
      </c>
      <c r="D26" s="13">
        <f>SUM(D16:D25)+D14</f>
        <v>996067.5999999999</v>
      </c>
      <c r="E26" s="13">
        <f>SUM(E16:E25)+E14</f>
        <v>288547.97219003475</v>
      </c>
      <c r="F26" s="13">
        <v>1298362.4999999998</v>
      </c>
      <c r="G26" s="14">
        <f>(D26-F26)/F26</f>
        <v>-0.23282781195544386</v>
      </c>
      <c r="H26" s="13">
        <f>SUM(H16:H25)+H14</f>
        <v>78452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16</v>
      </c>
      <c r="C28" s="4" t="s">
        <v>63</v>
      </c>
      <c r="D28" s="32">
        <v>2034</v>
      </c>
      <c r="E28" s="52">
        <f aca="true" t="shared" si="9" ref="E28:E37">D28/3.452</f>
        <v>589.2236384704519</v>
      </c>
      <c r="F28" s="52">
        <v>3632</v>
      </c>
      <c r="G28" s="17">
        <f>(D28-F28)/F28</f>
        <v>-0.43997797356828194</v>
      </c>
      <c r="H28" s="32">
        <v>601</v>
      </c>
      <c r="I28" s="31">
        <v>5</v>
      </c>
      <c r="J28" s="29">
        <f aca="true" t="shared" si="10" ref="J28:J37">H28/I28</f>
        <v>120.2</v>
      </c>
      <c r="K28" s="31">
        <v>2</v>
      </c>
      <c r="L28" s="52">
        <v>4</v>
      </c>
      <c r="M28" s="32">
        <v>15368</v>
      </c>
      <c r="N28" s="32">
        <v>1268</v>
      </c>
      <c r="O28" s="52">
        <f aca="true" t="shared" si="11" ref="O28:O37">M28/3.452</f>
        <v>4451.911935110081</v>
      </c>
      <c r="P28" s="55">
        <v>41306</v>
      </c>
      <c r="Q28" s="38" t="s">
        <v>64</v>
      </c>
      <c r="R28" s="15"/>
    </row>
    <row r="29" spans="1:18" ht="25.5" customHeight="1">
      <c r="A29" s="43">
        <f aca="true" t="shared" si="12" ref="A29:A37">A28+1</f>
        <v>22</v>
      </c>
      <c r="B29" s="49" t="s">
        <v>4</v>
      </c>
      <c r="C29" s="4" t="s">
        <v>5</v>
      </c>
      <c r="D29" s="32">
        <v>1757</v>
      </c>
      <c r="E29" s="52">
        <f t="shared" si="9"/>
        <v>508.9803012746234</v>
      </c>
      <c r="F29" s="52" t="s">
        <v>58</v>
      </c>
      <c r="G29" s="17" t="s">
        <v>58</v>
      </c>
      <c r="H29" s="32">
        <v>136</v>
      </c>
      <c r="I29" s="31">
        <v>27</v>
      </c>
      <c r="J29" s="29">
        <f t="shared" si="10"/>
        <v>5.037037037037037</v>
      </c>
      <c r="K29" s="31"/>
      <c r="L29" s="52">
        <v>1</v>
      </c>
      <c r="M29" s="32">
        <v>1925</v>
      </c>
      <c r="N29" s="32">
        <v>146</v>
      </c>
      <c r="O29" s="52">
        <f t="shared" si="11"/>
        <v>557.6477404403245</v>
      </c>
      <c r="P29" s="55">
        <v>41324</v>
      </c>
      <c r="Q29" s="38" t="s">
        <v>6</v>
      </c>
      <c r="R29" s="15"/>
    </row>
    <row r="30" spans="1:18" ht="25.5" customHeight="1">
      <c r="A30" s="43">
        <f t="shared" si="12"/>
        <v>23</v>
      </c>
      <c r="B30" s="49">
        <v>25</v>
      </c>
      <c r="C30" s="4" t="s">
        <v>70</v>
      </c>
      <c r="D30" s="32">
        <v>886</v>
      </c>
      <c r="E30" s="52">
        <f t="shared" si="9"/>
        <v>256.66280417149477</v>
      </c>
      <c r="F30" s="52">
        <v>560</v>
      </c>
      <c r="G30" s="17">
        <f>(D30-F30)/F30</f>
        <v>0.5821428571428572</v>
      </c>
      <c r="H30" s="32">
        <v>66</v>
      </c>
      <c r="I30" s="31">
        <v>4</v>
      </c>
      <c r="J30" s="29">
        <f t="shared" si="10"/>
        <v>16.5</v>
      </c>
      <c r="K30" s="31">
        <v>1</v>
      </c>
      <c r="L30" s="52">
        <v>10</v>
      </c>
      <c r="M30" s="32">
        <v>13342</v>
      </c>
      <c r="N30" s="32">
        <v>1112</v>
      </c>
      <c r="O30" s="52">
        <f t="shared" si="11"/>
        <v>3865.0057937427578</v>
      </c>
      <c r="P30" s="55">
        <v>41264</v>
      </c>
      <c r="Q30" s="38" t="s">
        <v>71</v>
      </c>
      <c r="R30" s="15"/>
    </row>
    <row r="31" spans="1:18" ht="25.5" customHeight="1">
      <c r="A31" s="43">
        <f t="shared" si="12"/>
        <v>24</v>
      </c>
      <c r="B31" s="49">
        <v>29</v>
      </c>
      <c r="C31" s="4" t="s">
        <v>32</v>
      </c>
      <c r="D31" s="32">
        <v>608</v>
      </c>
      <c r="E31" s="52">
        <f t="shared" si="9"/>
        <v>176.1297798377752</v>
      </c>
      <c r="F31" s="52">
        <v>302</v>
      </c>
      <c r="G31" s="17">
        <f>(D31-F31)/F31</f>
        <v>1.0132450331125828</v>
      </c>
      <c r="H31" s="32">
        <v>51</v>
      </c>
      <c r="I31" s="31">
        <v>4</v>
      </c>
      <c r="J31" s="29">
        <f t="shared" si="10"/>
        <v>12.75</v>
      </c>
      <c r="K31" s="31">
        <v>1</v>
      </c>
      <c r="L31" s="52">
        <v>6</v>
      </c>
      <c r="M31" s="32">
        <v>2818</v>
      </c>
      <c r="N31" s="32">
        <v>259</v>
      </c>
      <c r="O31" s="52">
        <f t="shared" si="11"/>
        <v>816.3383545770567</v>
      </c>
      <c r="P31" s="55">
        <v>41292</v>
      </c>
      <c r="Q31" s="38" t="s">
        <v>74</v>
      </c>
      <c r="R31" s="15"/>
    </row>
    <row r="32" spans="1:18" ht="25.5" customHeight="1">
      <c r="A32" s="43">
        <f t="shared" si="12"/>
        <v>25</v>
      </c>
      <c r="B32" s="49" t="s">
        <v>2</v>
      </c>
      <c r="C32" s="4" t="s">
        <v>3</v>
      </c>
      <c r="D32" s="32">
        <v>512</v>
      </c>
      <c r="E32" s="52">
        <f t="shared" si="9"/>
        <v>148.31981460023175</v>
      </c>
      <c r="F32" s="52" t="s">
        <v>58</v>
      </c>
      <c r="G32" s="17" t="s">
        <v>58</v>
      </c>
      <c r="H32" s="32">
        <v>49</v>
      </c>
      <c r="I32" s="31">
        <v>6</v>
      </c>
      <c r="J32" s="29">
        <f t="shared" si="10"/>
        <v>8.166666666666666</v>
      </c>
      <c r="K32" s="31">
        <v>1</v>
      </c>
      <c r="L32" s="52"/>
      <c r="M32" s="31">
        <v>16674</v>
      </c>
      <c r="N32" s="31">
        <v>1909</v>
      </c>
      <c r="O32" s="52">
        <f t="shared" si="11"/>
        <v>4830.243337195829</v>
      </c>
      <c r="P32" s="53">
        <v>41012</v>
      </c>
      <c r="Q32" s="38" t="s">
        <v>1</v>
      </c>
      <c r="R32" s="15"/>
    </row>
    <row r="33" spans="1:18" ht="25.5" customHeight="1">
      <c r="A33" s="43">
        <f t="shared" si="12"/>
        <v>26</v>
      </c>
      <c r="B33" s="49">
        <v>24</v>
      </c>
      <c r="C33" s="4" t="s">
        <v>13</v>
      </c>
      <c r="D33" s="32">
        <v>492</v>
      </c>
      <c r="E33" s="52">
        <f t="shared" si="9"/>
        <v>142.5260718424102</v>
      </c>
      <c r="F33" s="52">
        <v>838</v>
      </c>
      <c r="G33" s="17">
        <f aca="true" t="shared" si="13" ref="G33:G38">(D33-F33)/F33</f>
        <v>-0.4128878281622912</v>
      </c>
      <c r="H33" s="32">
        <v>40</v>
      </c>
      <c r="I33" s="31">
        <v>5</v>
      </c>
      <c r="J33" s="29">
        <f t="shared" si="10"/>
        <v>8</v>
      </c>
      <c r="K33" s="31">
        <v>1</v>
      </c>
      <c r="L33" s="52">
        <v>11</v>
      </c>
      <c r="M33" s="32">
        <v>175463.9</v>
      </c>
      <c r="N33" s="32">
        <v>12258</v>
      </c>
      <c r="O33" s="52">
        <f t="shared" si="11"/>
        <v>50829.63499420626</v>
      </c>
      <c r="P33" s="55">
        <v>41257</v>
      </c>
      <c r="Q33" s="38" t="s">
        <v>14</v>
      </c>
      <c r="R33" s="15"/>
    </row>
    <row r="34" spans="1:18" ht="25.5" customHeight="1">
      <c r="A34" s="43">
        <f t="shared" si="12"/>
        <v>27</v>
      </c>
      <c r="B34" s="49">
        <v>23</v>
      </c>
      <c r="C34" s="4" t="s">
        <v>65</v>
      </c>
      <c r="D34" s="32">
        <v>355</v>
      </c>
      <c r="E34" s="52">
        <f t="shared" si="9"/>
        <v>102.83893395133256</v>
      </c>
      <c r="F34" s="52">
        <v>1057</v>
      </c>
      <c r="G34" s="17">
        <f t="shared" si="13"/>
        <v>-0.6641438032166509</v>
      </c>
      <c r="H34" s="32">
        <v>27</v>
      </c>
      <c r="I34" s="31">
        <v>6</v>
      </c>
      <c r="J34" s="54">
        <f t="shared" si="10"/>
        <v>4.5</v>
      </c>
      <c r="K34" s="31">
        <v>1</v>
      </c>
      <c r="L34" s="52">
        <v>11</v>
      </c>
      <c r="M34" s="31">
        <v>1301097.9</v>
      </c>
      <c r="N34" s="31">
        <v>79153</v>
      </c>
      <c r="O34" s="52">
        <f t="shared" si="11"/>
        <v>376911.3267670915</v>
      </c>
      <c r="P34" s="55">
        <v>41257</v>
      </c>
      <c r="Q34" s="38" t="s">
        <v>15</v>
      </c>
      <c r="R34" s="15"/>
    </row>
    <row r="35" spans="1:18" ht="25.5" customHeight="1">
      <c r="A35" s="43">
        <f t="shared" si="12"/>
        <v>28</v>
      </c>
      <c r="B35" s="49">
        <v>26</v>
      </c>
      <c r="C35" s="4" t="s">
        <v>79</v>
      </c>
      <c r="D35" s="32">
        <v>138</v>
      </c>
      <c r="E35" s="52">
        <f t="shared" si="9"/>
        <v>39.97682502896871</v>
      </c>
      <c r="F35" s="52">
        <v>552</v>
      </c>
      <c r="G35" s="17">
        <f t="shared" si="13"/>
        <v>-0.75</v>
      </c>
      <c r="H35" s="32">
        <v>12</v>
      </c>
      <c r="I35" s="31">
        <v>1</v>
      </c>
      <c r="J35" s="29">
        <f t="shared" si="10"/>
        <v>12</v>
      </c>
      <c r="K35" s="31">
        <v>1</v>
      </c>
      <c r="L35" s="52">
        <v>4</v>
      </c>
      <c r="M35" s="31">
        <v>29580</v>
      </c>
      <c r="N35" s="31">
        <v>1953</v>
      </c>
      <c r="O35" s="52">
        <f t="shared" si="11"/>
        <v>8568.945538818076</v>
      </c>
      <c r="P35" s="55">
        <v>41306</v>
      </c>
      <c r="Q35" s="38" t="s">
        <v>61</v>
      </c>
      <c r="R35" s="15"/>
    </row>
    <row r="36" spans="1:18" ht="25.5" customHeight="1">
      <c r="A36" s="43">
        <f t="shared" si="12"/>
        <v>29</v>
      </c>
      <c r="B36" s="49">
        <v>22</v>
      </c>
      <c r="C36" s="4" t="s">
        <v>73</v>
      </c>
      <c r="D36" s="32">
        <v>122</v>
      </c>
      <c r="E36" s="52">
        <f t="shared" si="9"/>
        <v>35.34183082271147</v>
      </c>
      <c r="F36" s="52">
        <v>1120</v>
      </c>
      <c r="G36" s="17">
        <f t="shared" si="13"/>
        <v>-0.8910714285714286</v>
      </c>
      <c r="H36" s="32">
        <v>12</v>
      </c>
      <c r="I36" s="31">
        <v>2</v>
      </c>
      <c r="J36" s="29">
        <f t="shared" si="10"/>
        <v>6</v>
      </c>
      <c r="K36" s="31">
        <v>1</v>
      </c>
      <c r="L36" s="52">
        <v>7</v>
      </c>
      <c r="M36" s="31">
        <v>22486.5</v>
      </c>
      <c r="N36" s="31">
        <v>1733</v>
      </c>
      <c r="O36" s="52">
        <f t="shared" si="11"/>
        <v>6514.049826187717</v>
      </c>
      <c r="P36" s="53">
        <v>41285</v>
      </c>
      <c r="Q36" s="38" t="s">
        <v>24</v>
      </c>
      <c r="R36" s="15"/>
    </row>
    <row r="37" spans="1:18" ht="25.5" customHeight="1">
      <c r="A37" s="43">
        <f t="shared" si="12"/>
        <v>30</v>
      </c>
      <c r="B37" s="49">
        <v>28</v>
      </c>
      <c r="C37" s="4" t="s">
        <v>33</v>
      </c>
      <c r="D37" s="32">
        <v>105</v>
      </c>
      <c r="E37" s="52">
        <f t="shared" si="9"/>
        <v>30.417149478563154</v>
      </c>
      <c r="F37" s="52">
        <v>387</v>
      </c>
      <c r="G37" s="17">
        <f t="shared" si="13"/>
        <v>-0.7286821705426356</v>
      </c>
      <c r="H37" s="32">
        <v>9</v>
      </c>
      <c r="I37" s="31">
        <v>2</v>
      </c>
      <c r="J37" s="29">
        <f t="shared" si="10"/>
        <v>4.5</v>
      </c>
      <c r="K37" s="31">
        <v>1</v>
      </c>
      <c r="L37" s="52">
        <v>7</v>
      </c>
      <c r="M37" s="31">
        <v>277846</v>
      </c>
      <c r="N37" s="31">
        <v>20029</v>
      </c>
      <c r="O37" s="52">
        <f t="shared" si="11"/>
        <v>80488.41251448436</v>
      </c>
      <c r="P37" s="55">
        <v>41285</v>
      </c>
      <c r="Q37" s="38" t="s">
        <v>15</v>
      </c>
      <c r="R37" s="15"/>
    </row>
    <row r="38" spans="1:17" ht="27" customHeight="1">
      <c r="A38" s="43"/>
      <c r="B38" s="49"/>
      <c r="C38" s="12" t="s">
        <v>62</v>
      </c>
      <c r="D38" s="13">
        <f>SUM(D28:D37)+D26</f>
        <v>1003076.5999999999</v>
      </c>
      <c r="E38" s="13">
        <f>SUM(E28:E37)+E26</f>
        <v>290578.3893395133</v>
      </c>
      <c r="F38" s="13">
        <v>1305187.4999999998</v>
      </c>
      <c r="G38" s="14">
        <f t="shared" si="13"/>
        <v>-0.23146934827371543</v>
      </c>
      <c r="H38" s="13">
        <f>SUM(H28:H37)+H26</f>
        <v>79455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FNE1</cp:lastModifiedBy>
  <cp:lastPrinted>2011-08-12T18:36:21Z</cp:lastPrinted>
  <dcterms:created xsi:type="dcterms:W3CDTF">2001-12-28T12:53:09Z</dcterms:created>
  <dcterms:modified xsi:type="dcterms:W3CDTF">2013-03-07T11:33:51Z</dcterms:modified>
  <cp:category/>
  <cp:version/>
  <cp:contentType/>
  <cp:contentStatus/>
</cp:coreProperties>
</file>