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065" windowWidth="21840" windowHeight="7140" tabRatio="601" activeTab="0"/>
  </bookViews>
  <sheets>
    <sheet name="Kovo 1 - 7 d." sheetId="1" r:id="rId1"/>
  </sheets>
  <definedNames/>
  <calcPr fullCalcOnLoad="1"/>
</workbook>
</file>

<file path=xl/sharedStrings.xml><?xml version="1.0" encoding="utf-8"?>
<sst xmlns="http://schemas.openxmlformats.org/spreadsheetml/2006/main" count="98" uniqueCount="76">
  <si>
    <t>Jonukas ir Grytutė: raganų medžiotojai
(Hansel and Gretel: Witch Hunters)</t>
  </si>
  <si>
    <t>Ištrūkęs Džango
(Django Unchained)</t>
  </si>
  <si>
    <t>Taikinys # 1
(Zero Dark Thirty)</t>
  </si>
  <si>
    <t>Rusų nuotykiai Las Vegase
(Билет на Vegas / Ticket to Vegas)</t>
  </si>
  <si>
    <t>Vasario
22 - 28 d. 
pajamos
(Lt)</t>
  </si>
  <si>
    <t>Kovo
1 - 7 d. 
pajamos
(Lt)</t>
  </si>
  <si>
    <t>Kovo
1 - 7 d. 
pajamos
(Eur)</t>
  </si>
  <si>
    <t>Kovo
1 - 7 d. 
žiūrovų
sk.</t>
  </si>
  <si>
    <t>Forum Cinemas /
Universal</t>
  </si>
  <si>
    <t>Sniego karalienė 3D
(Snow Queen)</t>
  </si>
  <si>
    <t>Garsų pasaulio įrašai</t>
  </si>
  <si>
    <t>Garsų pasaulio įrašai</t>
  </si>
  <si>
    <t>Optimisto istorija
(Silver Linings Playbook)</t>
  </si>
  <si>
    <t>Top Film</t>
  </si>
  <si>
    <t>ACME Film /
Warner Bros.</t>
  </si>
  <si>
    <t>Legendos susivienija
(The Rise of the Guardians)</t>
  </si>
  <si>
    <t>Forum Cinemas /
Paramount</t>
  </si>
  <si>
    <t>Nemirtingųjų kronikos: Nuostabūs sutvėrimai
(Beautiful Creatures)</t>
  </si>
  <si>
    <t>Žuviukas Nemo 3D
(Finding Nemo)</t>
  </si>
  <si>
    <t>Forum Cinemas /
WDSMPI</t>
  </si>
  <si>
    <t>Bendros
pajamos
(Eur)</t>
  </si>
  <si>
    <t>Filmas</t>
  </si>
  <si>
    <t>Pašėlę pirmieji metai
(I Give It A Year)</t>
  </si>
  <si>
    <t>Išankstiniai seansai</t>
  </si>
  <si>
    <t>Išankstiniai seansai</t>
  </si>
  <si>
    <t>Pakitimas</t>
  </si>
  <si>
    <t>ACME Film</t>
  </si>
  <si>
    <t>ACME Film</t>
  </si>
  <si>
    <t>ACME Film /
Sony</t>
  </si>
  <si>
    <t>Rodymo 
savaitė</t>
  </si>
  <si>
    <t>VISO (top10):</t>
  </si>
  <si>
    <t xml:space="preserve">Seansų 
sk. </t>
  </si>
  <si>
    <t>Kopijų 
sk.</t>
  </si>
  <si>
    <t xml:space="preserve">Bendros
pajamos 
(Lt) </t>
  </si>
  <si>
    <t>ACME Film</t>
  </si>
  <si>
    <t>Ką išdarinėja vyrai
(Chto tvorjat muzchini)</t>
  </si>
  <si>
    <t>Linkolnas
(Lincoln)</t>
  </si>
  <si>
    <t>Aukšta klasė
(Pitch Perfect)</t>
  </si>
  <si>
    <t>Kietas riešutėlis. Puiki diena mirti
(A Good Day to Die Hard)</t>
  </si>
  <si>
    <t>Theatrical Film Distribution /
20th Century Fox</t>
  </si>
  <si>
    <t>Argo
(Argo)</t>
  </si>
  <si>
    <t>A-One Films</t>
  </si>
  <si>
    <t>Forum Cinemas /
20th Century Fox</t>
  </si>
  <si>
    <t>Pi gyvenimas
(Life of Pi)</t>
  </si>
  <si>
    <t>Forum Cinemas /
WDSMPI</t>
  </si>
  <si>
    <t>Vargdieniai
(Les Miserables)</t>
  </si>
  <si>
    <t>Bendras 
žiūrovų
sk.</t>
  </si>
  <si>
    <t>Premjeros 
data</t>
  </si>
  <si>
    <t>VISO (top20):</t>
  </si>
  <si>
    <t>Skrydis
(Flight)</t>
  </si>
  <si>
    <t>N</t>
  </si>
  <si>
    <t>Šalutinis poveikis
(Side Effects)</t>
  </si>
  <si>
    <t>-</t>
  </si>
  <si>
    <t xml:space="preserve">Saugus prieglobstis
Safe Haven </t>
  </si>
  <si>
    <t>Incognito Films</t>
  </si>
  <si>
    <t>Ozas: didingas ir galingas
(Oz. The Great and Powerful)</t>
  </si>
  <si>
    <t>IS</t>
  </si>
  <si>
    <t>Mama
(Mama)</t>
  </si>
  <si>
    <t>Forum Cinemas /
Universal</t>
  </si>
  <si>
    <t>N</t>
  </si>
  <si>
    <t>Forum Cinemas /
Paramount</t>
  </si>
  <si>
    <t>Ana Karenina
(Ana Karenina)</t>
  </si>
  <si>
    <t>ACME Film /
Sony</t>
  </si>
  <si>
    <t>VISO (top30):</t>
  </si>
  <si>
    <t>Žiūrovų lanko-mumo vidurkis</t>
  </si>
  <si>
    <t xml:space="preserve">Platintojas </t>
  </si>
  <si>
    <t>Gimę mylėti
(Twice Born)</t>
  </si>
  <si>
    <t>7 dienos Havanoje
(7 Days in Havana)</t>
  </si>
  <si>
    <t>Magiškas Paryžius 3
(Magic Paris 3)</t>
  </si>
  <si>
    <t>A-One Films</t>
  </si>
  <si>
    <t>Ralfas Griovėjas
(Wreck-It Ralph)</t>
  </si>
  <si>
    <t>Provokuojantys užrašai
(Dans la maison / In the House)</t>
  </si>
  <si>
    <t>Top Film</t>
  </si>
  <si>
    <t>Forum Cinemas /
Universal</t>
  </si>
  <si>
    <t>Valentinas vienas
(Valentine Alone)</t>
  </si>
  <si>
    <t>March 1 - 7 d. Lietuvos kino teatruose rodytų filmų top-20</t>
  </si>
</sst>
</file>

<file path=xl/styles.xml><?xml version="1.0" encoding="utf-8"?>
<styleSheet xmlns="http://schemas.openxmlformats.org/spreadsheetml/2006/main">
  <numFmts count="4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Lt&quot;;\-#,##0&quot;Lt&quot;"/>
    <numFmt numFmtId="165" formatCode="#,##0&quot;Lt&quot;;[Red]\-#,##0&quot;Lt&quot;"/>
    <numFmt numFmtId="166" formatCode="#,##0.00&quot;Lt&quot;;\-#,##0.00&quot;Lt&quot;"/>
    <numFmt numFmtId="167" formatCode="#,##0.00&quot;Lt&quot;;[Red]\-#,##0.00&quot;Lt&quot;"/>
    <numFmt numFmtId="168" formatCode="_-* #,##0&quot;Lt&quot;_-;\-* #,##0&quot;Lt&quot;_-;_-* &quot;-&quot;&quot;Lt&quot;_-;_-@_-"/>
    <numFmt numFmtId="169" formatCode="_-* #,##0_L_t_-;\-* #,##0_L_t_-;_-* &quot;-&quot;_L_t_-;_-@_-"/>
    <numFmt numFmtId="170" formatCode="_-* #,##0.00&quot;Lt&quot;_-;\-* #,##0.00&quot;Lt&quot;_-;_-* &quot;-&quot;??&quot;Lt&quot;_-;_-@_-"/>
    <numFmt numFmtId="171" formatCode="_-* #,##0.00_L_t_-;\-* #,##0.00_L_t_-;_-* &quot;-&quot;??_L_t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yyyy\.mm\.dd"/>
    <numFmt numFmtId="197" formatCode="yyyy/mm/dd;@"/>
    <numFmt numFmtId="198" formatCode="#,##0.0"/>
    <numFmt numFmtId="199" formatCode="[$-427]yyyy\ &quot;m.&quot;\ mmmm\ d\ &quot;d.&quot;"/>
    <numFmt numFmtId="200" formatCode="yyyy\.mm\.dd;@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27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Verdana"/>
      <family val="0"/>
    </font>
    <font>
      <sz val="10"/>
      <name val="Verdana"/>
      <family val="0"/>
    </font>
    <font>
      <b/>
      <i/>
      <sz val="10"/>
      <name val="Verdana"/>
      <family val="0"/>
    </font>
    <font>
      <sz val="10"/>
      <color indexed="8"/>
      <name val="Verdana"/>
      <family val="2"/>
    </font>
    <font>
      <b/>
      <sz val="10"/>
      <name val="Verdana"/>
      <family val="0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" fillId="0" borderId="0" applyNumberFormat="0" applyFill="0" applyBorder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justify" wrapText="1"/>
    </xf>
    <xf numFmtId="0" fontId="4" fillId="0" borderId="0" xfId="0" applyFont="1" applyAlignment="1">
      <alignment/>
    </xf>
    <xf numFmtId="49" fontId="4" fillId="24" borderId="10" xfId="0" applyNumberFormat="1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vertical="justify" wrapText="1"/>
    </xf>
    <xf numFmtId="3" fontId="4" fillId="25" borderId="10" xfId="0" applyNumberFormat="1" applyFont="1" applyFill="1" applyBorder="1" applyAlignment="1">
      <alignment/>
    </xf>
    <xf numFmtId="0" fontId="4" fillId="25" borderId="10" xfId="0" applyFont="1" applyFill="1" applyBorder="1" applyAlignment="1">
      <alignment/>
    </xf>
    <xf numFmtId="1" fontId="4" fillId="25" borderId="10" xfId="0" applyNumberFormat="1" applyFont="1" applyFill="1" applyBorder="1" applyAlignment="1">
      <alignment/>
    </xf>
    <xf numFmtId="49" fontId="7" fillId="25" borderId="10" xfId="0" applyNumberFormat="1" applyFont="1" applyFill="1" applyBorder="1" applyAlignment="1">
      <alignment horizontal="right" vertical="center" wrapText="1"/>
    </xf>
    <xf numFmtId="3" fontId="7" fillId="25" borderId="10" xfId="0" applyNumberFormat="1" applyFont="1" applyFill="1" applyBorder="1" applyAlignment="1">
      <alignment horizontal="center" vertical="center"/>
    </xf>
    <xf numFmtId="196" fontId="4" fillId="25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center" vertical="center"/>
    </xf>
    <xf numFmtId="10" fontId="7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/>
    </xf>
    <xf numFmtId="3" fontId="6" fillId="24" borderId="10" xfId="0" applyNumberFormat="1" applyFont="1" applyFill="1" applyBorder="1" applyAlignment="1">
      <alignment horizontal="center" vertical="center"/>
    </xf>
    <xf numFmtId="10" fontId="6" fillId="24" borderId="10" xfId="0" applyNumberFormat="1" applyFont="1" applyFill="1" applyBorder="1" applyAlignment="1">
      <alignment horizontal="center" vertical="center"/>
    </xf>
    <xf numFmtId="1" fontId="6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3" fontId="6" fillId="24" borderId="10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/>
    </xf>
    <xf numFmtId="10" fontId="4" fillId="25" borderId="10" xfId="0" applyNumberFormat="1" applyFont="1" applyFill="1" applyBorder="1" applyAlignment="1">
      <alignment horizontal="center" vertical="center"/>
    </xf>
    <xf numFmtId="1" fontId="6" fillId="25" borderId="10" xfId="0" applyNumberFormat="1" applyFont="1" applyFill="1" applyBorder="1" applyAlignment="1">
      <alignment horizontal="center" vertical="center"/>
    </xf>
    <xf numFmtId="3" fontId="6" fillId="2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25" borderId="10" xfId="0" applyNumberFormat="1" applyFont="1" applyFill="1" applyBorder="1" applyAlignment="1">
      <alignment/>
    </xf>
    <xf numFmtId="49" fontId="4" fillId="25" borderId="10" xfId="0" applyNumberFormat="1" applyFont="1" applyFill="1" applyBorder="1" applyAlignment="1">
      <alignment horizontal="center" vertical="center"/>
    </xf>
    <xf numFmtId="1" fontId="6" fillId="26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4" fillId="24" borderId="10" xfId="0" applyNumberFormat="1" applyFont="1" applyFill="1" applyBorder="1" applyAlignment="1">
      <alignment horizontal="center" vertical="center"/>
    </xf>
    <xf numFmtId="3" fontId="4" fillId="24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25" borderId="15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200" fontId="6" fillId="0" borderId="10" xfId="0" applyNumberFormat="1" applyFont="1" applyBorder="1" applyAlignment="1">
      <alignment horizontal="center" vertical="center" wrapText="1"/>
    </xf>
    <xf numFmtId="200" fontId="6" fillId="0" borderId="17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Followed Hyperlink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zoomScale="75" zoomScaleNormal="75" zoomScalePageLayoutView="0" workbookViewId="0" topLeftCell="A1">
      <selection activeCell="W8" sqref="W8"/>
    </sheetView>
  </sheetViews>
  <sheetFormatPr defaultColWidth="8.7109375" defaultRowHeight="12.75"/>
  <cols>
    <col min="1" max="1" width="4.7109375" style="3" customWidth="1"/>
    <col min="2" max="2" width="5.00390625" style="3" customWidth="1"/>
    <col min="3" max="3" width="40.00390625" style="3" bestFit="1" customWidth="1"/>
    <col min="4" max="5" width="9.7109375" style="3" bestFit="1" customWidth="1"/>
    <col min="6" max="6" width="11.28125" style="3" bestFit="1" customWidth="1"/>
    <col min="7" max="7" width="10.8515625" style="3" bestFit="1" customWidth="1"/>
    <col min="8" max="8" width="10.7109375" style="3" customWidth="1"/>
    <col min="9" max="9" width="8.421875" style="3" customWidth="1"/>
    <col min="10" max="10" width="8.8515625" style="3" customWidth="1"/>
    <col min="11" max="11" width="7.8515625" style="3" bestFit="1" customWidth="1"/>
    <col min="12" max="12" width="9.421875" style="3" bestFit="1" customWidth="1"/>
    <col min="13" max="13" width="12.140625" style="3" bestFit="1" customWidth="1"/>
    <col min="14" max="14" width="10.8515625" style="3" customWidth="1"/>
    <col min="15" max="15" width="11.421875" style="3" bestFit="1" customWidth="1"/>
    <col min="16" max="16" width="14.28125" style="3" bestFit="1" customWidth="1"/>
    <col min="17" max="17" width="20.7109375" style="3" customWidth="1"/>
    <col min="18" max="18" width="12.140625" style="3" bestFit="1" customWidth="1"/>
    <col min="19" max="16384" width="8.7109375" style="3" customWidth="1"/>
  </cols>
  <sheetData>
    <row r="1" spans="1:11" ht="19.5">
      <c r="A1" s="1" t="s">
        <v>75</v>
      </c>
      <c r="B1" s="1"/>
      <c r="C1" s="1"/>
      <c r="D1" s="2"/>
      <c r="E1" s="25"/>
      <c r="G1" s="30"/>
      <c r="K1"/>
    </row>
    <row r="2" ht="13.5" thickBot="1"/>
    <row r="3" spans="1:17" ht="61.5" customHeight="1">
      <c r="A3" s="39"/>
      <c r="B3" s="40"/>
      <c r="C3" s="41" t="s">
        <v>21</v>
      </c>
      <c r="D3" s="41" t="s">
        <v>5</v>
      </c>
      <c r="E3" s="41" t="s">
        <v>6</v>
      </c>
      <c r="F3" s="41" t="s">
        <v>4</v>
      </c>
      <c r="G3" s="41" t="s">
        <v>25</v>
      </c>
      <c r="H3" s="41" t="s">
        <v>7</v>
      </c>
      <c r="I3" s="41" t="s">
        <v>31</v>
      </c>
      <c r="J3" s="41" t="s">
        <v>64</v>
      </c>
      <c r="K3" s="41" t="s">
        <v>32</v>
      </c>
      <c r="L3" s="41" t="s">
        <v>29</v>
      </c>
      <c r="M3" s="41" t="s">
        <v>33</v>
      </c>
      <c r="N3" s="41" t="s">
        <v>46</v>
      </c>
      <c r="O3" s="41" t="s">
        <v>20</v>
      </c>
      <c r="P3" s="41" t="s">
        <v>47</v>
      </c>
      <c r="Q3" s="42" t="s">
        <v>65</v>
      </c>
    </row>
    <row r="4" spans="1:18" ht="25.5" customHeight="1">
      <c r="A4" s="43">
        <v>1</v>
      </c>
      <c r="B4" s="49">
        <v>1</v>
      </c>
      <c r="C4" s="4" t="s">
        <v>74</v>
      </c>
      <c r="D4" s="32">
        <v>172886.7</v>
      </c>
      <c r="E4" s="52">
        <f aca="true" t="shared" si="0" ref="E4:E11">D4/3.452</f>
        <v>50083.05330243338</v>
      </c>
      <c r="F4" s="52">
        <v>414144.75</v>
      </c>
      <c r="G4" s="17">
        <f>(D4-F4)/F4</f>
        <v>-0.5825452332789441</v>
      </c>
      <c r="H4" s="32">
        <v>12107</v>
      </c>
      <c r="I4" s="31">
        <v>273</v>
      </c>
      <c r="J4" s="29">
        <f aca="true" t="shared" si="1" ref="J4:J13">H4/I4</f>
        <v>44.34798534798535</v>
      </c>
      <c r="K4" s="31">
        <v>16</v>
      </c>
      <c r="L4" s="52">
        <v>4</v>
      </c>
      <c r="M4" s="31">
        <v>2248911.5</v>
      </c>
      <c r="N4" s="31">
        <v>161819</v>
      </c>
      <c r="O4" s="52">
        <f aca="true" t="shared" si="2" ref="O4:O11">M4/3.452</f>
        <v>651480.7358053302</v>
      </c>
      <c r="P4" s="54">
        <v>41313</v>
      </c>
      <c r="Q4" s="38" t="s">
        <v>27</v>
      </c>
      <c r="R4" s="15"/>
    </row>
    <row r="5" spans="1:18" ht="25.5" customHeight="1">
      <c r="A5" s="43">
        <f>A4+1</f>
        <v>2</v>
      </c>
      <c r="B5" s="49" t="s">
        <v>59</v>
      </c>
      <c r="C5" s="4" t="s">
        <v>35</v>
      </c>
      <c r="D5" s="32">
        <v>143796.6</v>
      </c>
      <c r="E5" s="52">
        <f t="shared" si="0"/>
        <v>41656.025492468136</v>
      </c>
      <c r="F5" s="52" t="s">
        <v>52</v>
      </c>
      <c r="G5" s="17" t="s">
        <v>52</v>
      </c>
      <c r="H5" s="32">
        <v>9850</v>
      </c>
      <c r="I5" s="31">
        <v>196</v>
      </c>
      <c r="J5" s="29">
        <f t="shared" si="1"/>
        <v>50.255102040816325</v>
      </c>
      <c r="K5" s="31">
        <v>8</v>
      </c>
      <c r="L5" s="52">
        <v>1</v>
      </c>
      <c r="M5" s="31">
        <v>146419.1</v>
      </c>
      <c r="N5" s="31">
        <v>10030</v>
      </c>
      <c r="O5" s="52">
        <f t="shared" si="2"/>
        <v>42415.73001158749</v>
      </c>
      <c r="P5" s="54">
        <v>41334</v>
      </c>
      <c r="Q5" s="38" t="s">
        <v>26</v>
      </c>
      <c r="R5" s="15"/>
    </row>
    <row r="6" spans="1:18" ht="25.5" customHeight="1">
      <c r="A6" s="43">
        <f aca="true" t="shared" si="3" ref="A6:A13">A5+1</f>
        <v>3</v>
      </c>
      <c r="B6" s="49">
        <v>2</v>
      </c>
      <c r="C6" s="4" t="s">
        <v>9</v>
      </c>
      <c r="D6" s="32">
        <v>98167</v>
      </c>
      <c r="E6" s="52">
        <f t="shared" si="0"/>
        <v>28437.717265353418</v>
      </c>
      <c r="F6" s="52">
        <v>157280</v>
      </c>
      <c r="G6" s="17">
        <f>(D6-F6)/F6</f>
        <v>-0.37584562563580876</v>
      </c>
      <c r="H6" s="32">
        <v>7758</v>
      </c>
      <c r="I6" s="31">
        <f>36*7</f>
        <v>252</v>
      </c>
      <c r="J6" s="29">
        <f t="shared" si="1"/>
        <v>30.785714285714285</v>
      </c>
      <c r="K6" s="31">
        <v>18</v>
      </c>
      <c r="L6" s="52">
        <v>2</v>
      </c>
      <c r="M6" s="32">
        <v>255448</v>
      </c>
      <c r="N6" s="32">
        <v>19775</v>
      </c>
      <c r="O6" s="52">
        <f t="shared" si="2"/>
        <v>74000</v>
      </c>
      <c r="P6" s="54">
        <v>41327</v>
      </c>
      <c r="Q6" s="38" t="s">
        <v>10</v>
      </c>
      <c r="R6" s="15"/>
    </row>
    <row r="7" spans="1:18" ht="25.5" customHeight="1">
      <c r="A7" s="43">
        <f t="shared" si="3"/>
        <v>4</v>
      </c>
      <c r="B7" s="49" t="s">
        <v>50</v>
      </c>
      <c r="C7" s="4" t="s">
        <v>57</v>
      </c>
      <c r="D7" s="31">
        <v>69465</v>
      </c>
      <c r="E7" s="52">
        <f t="shared" si="0"/>
        <v>20123.117033603707</v>
      </c>
      <c r="F7" s="52" t="s">
        <v>52</v>
      </c>
      <c r="G7" s="17" t="s">
        <v>52</v>
      </c>
      <c r="H7" s="31">
        <v>4572</v>
      </c>
      <c r="I7" s="31">
        <v>197</v>
      </c>
      <c r="J7" s="29">
        <f t="shared" si="1"/>
        <v>23.20812182741117</v>
      </c>
      <c r="K7" s="31">
        <v>6</v>
      </c>
      <c r="L7" s="52">
        <v>1</v>
      </c>
      <c r="M7" s="31">
        <v>69465</v>
      </c>
      <c r="N7" s="31">
        <v>4572</v>
      </c>
      <c r="O7" s="52">
        <f t="shared" si="2"/>
        <v>20123.117033603707</v>
      </c>
      <c r="P7" s="54">
        <v>41334</v>
      </c>
      <c r="Q7" s="38" t="s">
        <v>58</v>
      </c>
      <c r="R7" s="15"/>
    </row>
    <row r="8" spans="1:18" ht="25.5" customHeight="1">
      <c r="A8" s="43">
        <f t="shared" si="3"/>
        <v>5</v>
      </c>
      <c r="B8" s="49" t="s">
        <v>50</v>
      </c>
      <c r="C8" s="4" t="s">
        <v>53</v>
      </c>
      <c r="D8" s="32">
        <v>51320.5</v>
      </c>
      <c r="E8" s="52">
        <f>D8/3.452</f>
        <v>14866.88876013905</v>
      </c>
      <c r="F8" s="52" t="s">
        <v>52</v>
      </c>
      <c r="G8" s="17" t="s">
        <v>52</v>
      </c>
      <c r="H8" s="32">
        <v>3923</v>
      </c>
      <c r="I8" s="31">
        <f>24*7</f>
        <v>168</v>
      </c>
      <c r="J8" s="29">
        <f t="shared" si="1"/>
        <v>23.351190476190474</v>
      </c>
      <c r="K8" s="31">
        <v>8</v>
      </c>
      <c r="L8" s="52">
        <v>1</v>
      </c>
      <c r="M8" s="32">
        <v>51320.5</v>
      </c>
      <c r="N8" s="32">
        <v>3923</v>
      </c>
      <c r="O8" s="52">
        <f>M8/3.452</f>
        <v>14866.88876013905</v>
      </c>
      <c r="P8" s="54">
        <v>41334</v>
      </c>
      <c r="Q8" s="38" t="s">
        <v>54</v>
      </c>
      <c r="R8" s="15"/>
    </row>
    <row r="9" spans="1:18" ht="25.5" customHeight="1">
      <c r="A9" s="43">
        <f t="shared" si="3"/>
        <v>6</v>
      </c>
      <c r="B9" s="49" t="s">
        <v>50</v>
      </c>
      <c r="C9" s="4" t="s">
        <v>51</v>
      </c>
      <c r="D9" s="32">
        <v>51288.5</v>
      </c>
      <c r="E9" s="52">
        <f>D9/3.452</f>
        <v>14857.618771726535</v>
      </c>
      <c r="F9" s="52" t="s">
        <v>52</v>
      </c>
      <c r="G9" s="17" t="s">
        <v>52</v>
      </c>
      <c r="H9" s="32">
        <v>3485</v>
      </c>
      <c r="I9" s="31">
        <v>154</v>
      </c>
      <c r="J9" s="29">
        <f t="shared" si="1"/>
        <v>22.62987012987013</v>
      </c>
      <c r="K9" s="31">
        <v>8</v>
      </c>
      <c r="L9" s="52">
        <v>1</v>
      </c>
      <c r="M9" s="31">
        <v>51288.5</v>
      </c>
      <c r="N9" s="31">
        <v>3485</v>
      </c>
      <c r="O9" s="52">
        <f>M9/3.452</f>
        <v>14857.618771726535</v>
      </c>
      <c r="P9" s="54">
        <v>41334</v>
      </c>
      <c r="Q9" s="38" t="s">
        <v>72</v>
      </c>
      <c r="R9" s="15"/>
    </row>
    <row r="10" spans="1:18" ht="25.5" customHeight="1">
      <c r="A10" s="43">
        <f t="shared" si="3"/>
        <v>7</v>
      </c>
      <c r="B10" s="49">
        <v>3</v>
      </c>
      <c r="C10" s="4" t="s">
        <v>38</v>
      </c>
      <c r="D10" s="31">
        <v>40577</v>
      </c>
      <c r="E10" s="52">
        <f>D10/3.452</f>
        <v>11754.634994206257</v>
      </c>
      <c r="F10" s="52">
        <v>97968.5</v>
      </c>
      <c r="G10" s="17">
        <f>(D10-F10)/F10</f>
        <v>-0.5858158489718635</v>
      </c>
      <c r="H10" s="31">
        <v>2776</v>
      </c>
      <c r="I10" s="31">
        <v>151</v>
      </c>
      <c r="J10" s="29">
        <f t="shared" si="1"/>
        <v>18.3841059602649</v>
      </c>
      <c r="K10" s="31">
        <v>8</v>
      </c>
      <c r="L10" s="52">
        <v>3</v>
      </c>
      <c r="M10" s="31">
        <v>304823</v>
      </c>
      <c r="N10" s="31">
        <v>22039</v>
      </c>
      <c r="O10" s="52">
        <f>M10/3.452</f>
        <v>88303.30243337197</v>
      </c>
      <c r="P10" s="54">
        <v>41320</v>
      </c>
      <c r="Q10" s="38" t="s">
        <v>39</v>
      </c>
      <c r="R10" s="15"/>
    </row>
    <row r="11" spans="1:18" ht="25.5" customHeight="1">
      <c r="A11" s="43">
        <f t="shared" si="3"/>
        <v>8</v>
      </c>
      <c r="B11" s="49">
        <v>5</v>
      </c>
      <c r="C11" s="4" t="s">
        <v>61</v>
      </c>
      <c r="D11" s="32">
        <v>19726.5</v>
      </c>
      <c r="E11" s="52">
        <f t="shared" si="0"/>
        <v>5714.513325608343</v>
      </c>
      <c r="F11" s="52">
        <v>46191.5</v>
      </c>
      <c r="G11" s="17">
        <f>(D11-F11)/F11</f>
        <v>-0.5729409090417068</v>
      </c>
      <c r="H11" s="32">
        <v>1492</v>
      </c>
      <c r="I11" s="31">
        <v>79</v>
      </c>
      <c r="J11" s="29">
        <f t="shared" si="1"/>
        <v>18.88607594936709</v>
      </c>
      <c r="K11" s="31">
        <v>8</v>
      </c>
      <c r="L11" s="52">
        <v>4</v>
      </c>
      <c r="M11" s="31">
        <v>274743</v>
      </c>
      <c r="N11" s="31">
        <v>19840</v>
      </c>
      <c r="O11" s="52">
        <f t="shared" si="2"/>
        <v>79589.51332560835</v>
      </c>
      <c r="P11" s="54">
        <v>41313</v>
      </c>
      <c r="Q11" s="38" t="s">
        <v>73</v>
      </c>
      <c r="R11" s="15"/>
    </row>
    <row r="12" spans="1:18" ht="25.5" customHeight="1">
      <c r="A12" s="43">
        <f t="shared" si="3"/>
        <v>9</v>
      </c>
      <c r="B12" s="49">
        <v>6</v>
      </c>
      <c r="C12" s="4" t="s">
        <v>36</v>
      </c>
      <c r="D12" s="31">
        <v>19339</v>
      </c>
      <c r="E12" s="52">
        <f>D12/3.452</f>
        <v>5602.259559675551</v>
      </c>
      <c r="F12" s="52">
        <v>35976</v>
      </c>
      <c r="G12" s="17">
        <f>(D12-F12)/F12</f>
        <v>-0.4624471870135646</v>
      </c>
      <c r="H12" s="31">
        <v>1226</v>
      </c>
      <c r="I12" s="31">
        <v>42</v>
      </c>
      <c r="J12" s="29">
        <f t="shared" si="1"/>
        <v>29.19047619047619</v>
      </c>
      <c r="K12" s="31">
        <v>2</v>
      </c>
      <c r="L12" s="52">
        <v>2</v>
      </c>
      <c r="M12" s="31">
        <v>56658</v>
      </c>
      <c r="N12" s="31">
        <v>4068</v>
      </c>
      <c r="O12" s="52">
        <f>M12/3.452</f>
        <v>16413.093858632677</v>
      </c>
      <c r="P12" s="54">
        <v>41327</v>
      </c>
      <c r="Q12" s="38" t="s">
        <v>39</v>
      </c>
      <c r="R12" s="15"/>
    </row>
    <row r="13" spans="1:18" ht="25.5" customHeight="1">
      <c r="A13" s="43">
        <f t="shared" si="3"/>
        <v>10</v>
      </c>
      <c r="B13" s="49">
        <v>4</v>
      </c>
      <c r="C13" s="4" t="s">
        <v>3</v>
      </c>
      <c r="D13" s="31">
        <v>11595</v>
      </c>
      <c r="E13" s="52">
        <f>D13/3.452</f>
        <v>3358.9223638470453</v>
      </c>
      <c r="F13" s="52">
        <v>73761</v>
      </c>
      <c r="G13" s="17">
        <f>(D13-F13)/F13</f>
        <v>-0.8428031073331436</v>
      </c>
      <c r="H13" s="31">
        <v>787</v>
      </c>
      <c r="I13" s="31">
        <v>49</v>
      </c>
      <c r="J13" s="29">
        <f t="shared" si="1"/>
        <v>16.06122448979592</v>
      </c>
      <c r="K13" s="31">
        <v>4</v>
      </c>
      <c r="L13" s="52">
        <v>3</v>
      </c>
      <c r="M13" s="31">
        <v>191177</v>
      </c>
      <c r="N13" s="31">
        <v>13507</v>
      </c>
      <c r="O13" s="52">
        <f>M13/3.452</f>
        <v>55381.51796060255</v>
      </c>
      <c r="P13" s="54">
        <v>41320</v>
      </c>
      <c r="Q13" s="38" t="s">
        <v>11</v>
      </c>
      <c r="R13" s="15"/>
    </row>
    <row r="14" spans="1:17" ht="27" customHeight="1">
      <c r="A14" s="43"/>
      <c r="B14" s="49"/>
      <c r="C14" s="12" t="s">
        <v>30</v>
      </c>
      <c r="D14" s="13">
        <f>SUM(D4:D13)</f>
        <v>678161.8</v>
      </c>
      <c r="E14" s="13">
        <f>SUM(E4:E13)</f>
        <v>196454.75086906145</v>
      </c>
      <c r="F14" s="13">
        <v>920187.5999999999</v>
      </c>
      <c r="G14" s="14">
        <f>(D14-F14)/F14</f>
        <v>-0.263017888960903</v>
      </c>
      <c r="H14" s="13">
        <f>SUM(H4:H13)</f>
        <v>47976</v>
      </c>
      <c r="I14" s="18"/>
      <c r="J14" s="18"/>
      <c r="K14" s="19"/>
      <c r="L14" s="18"/>
      <c r="M14" s="20"/>
      <c r="N14" s="20"/>
      <c r="O14" s="16"/>
      <c r="P14" s="26"/>
      <c r="Q14" s="38"/>
    </row>
    <row r="15" spans="1:17" ht="9" customHeight="1">
      <c r="A15" s="44"/>
      <c r="B15" s="50"/>
      <c r="C15" s="5"/>
      <c r="D15" s="6"/>
      <c r="E15" s="6"/>
      <c r="F15" s="6"/>
      <c r="G15" s="7"/>
      <c r="H15" s="7"/>
      <c r="I15" s="8"/>
      <c r="J15" s="8"/>
      <c r="K15" s="7"/>
      <c r="L15" s="8"/>
      <c r="M15" s="7"/>
      <c r="N15" s="7"/>
      <c r="O15" s="7"/>
      <c r="P15" s="27"/>
      <c r="Q15" s="45"/>
    </row>
    <row r="16" spans="1:18" ht="25.5" customHeight="1">
      <c r="A16" s="43">
        <f>A13+1</f>
        <v>11</v>
      </c>
      <c r="B16" s="49">
        <v>9</v>
      </c>
      <c r="C16" s="4" t="s">
        <v>18</v>
      </c>
      <c r="D16" s="32">
        <v>10219</v>
      </c>
      <c r="E16" s="52">
        <f aca="true" t="shared" si="4" ref="E16:E25">D16/3.452</f>
        <v>2960.312862108922</v>
      </c>
      <c r="F16" s="52">
        <v>21051.7</v>
      </c>
      <c r="G16" s="17">
        <f>(D16-F16)/F16</f>
        <v>-0.5145760199888845</v>
      </c>
      <c r="H16" s="32">
        <v>762</v>
      </c>
      <c r="I16" s="31">
        <v>79</v>
      </c>
      <c r="J16" s="29">
        <f aca="true" t="shared" si="5" ref="J16:J25">H16/I16</f>
        <v>9.645569620253164</v>
      </c>
      <c r="K16" s="31">
        <v>7</v>
      </c>
      <c r="L16" s="52">
        <v>4</v>
      </c>
      <c r="M16" s="31">
        <v>171650.7</v>
      </c>
      <c r="N16" s="31">
        <v>12639</v>
      </c>
      <c r="O16" s="52">
        <f aca="true" t="shared" si="6" ref="O16:O25">M16/3.452</f>
        <v>49725.00000000001</v>
      </c>
      <c r="P16" s="54">
        <v>41313</v>
      </c>
      <c r="Q16" s="38" t="s">
        <v>19</v>
      </c>
      <c r="R16" s="15"/>
    </row>
    <row r="17" spans="1:18" ht="25.5" customHeight="1">
      <c r="A17" s="43">
        <f aca="true" t="shared" si="7" ref="A17:A25">A16+1</f>
        <v>12</v>
      </c>
      <c r="B17" s="49">
        <v>11</v>
      </c>
      <c r="C17" s="4" t="s">
        <v>70</v>
      </c>
      <c r="D17" s="32">
        <v>6848</v>
      </c>
      <c r="E17" s="52">
        <f t="shared" si="4"/>
        <v>1983.7775202780997</v>
      </c>
      <c r="F17" s="52">
        <v>15414</v>
      </c>
      <c r="G17" s="17">
        <f>(D17-F17)/F17</f>
        <v>-0.5557285584533541</v>
      </c>
      <c r="H17" s="32">
        <v>612</v>
      </c>
      <c r="I17" s="31">
        <v>41</v>
      </c>
      <c r="J17" s="29">
        <f t="shared" si="5"/>
        <v>14.926829268292684</v>
      </c>
      <c r="K17" s="31">
        <v>9</v>
      </c>
      <c r="L17" s="52">
        <v>9</v>
      </c>
      <c r="M17" s="31">
        <v>605616.99</v>
      </c>
      <c r="N17" s="31">
        <v>48191</v>
      </c>
      <c r="O17" s="52">
        <f t="shared" si="6"/>
        <v>175439.45249130938</v>
      </c>
      <c r="P17" s="54">
        <v>41285</v>
      </c>
      <c r="Q17" s="38" t="s">
        <v>44</v>
      </c>
      <c r="R17" s="15"/>
    </row>
    <row r="18" spans="1:18" ht="25.5" customHeight="1">
      <c r="A18" s="43">
        <f t="shared" si="7"/>
        <v>13</v>
      </c>
      <c r="B18" s="49" t="s">
        <v>56</v>
      </c>
      <c r="C18" s="4" t="s">
        <v>55</v>
      </c>
      <c r="D18" s="32">
        <v>5251</v>
      </c>
      <c r="E18" s="52">
        <f t="shared" si="4"/>
        <v>1521.1471610660487</v>
      </c>
      <c r="F18" s="52" t="s">
        <v>52</v>
      </c>
      <c r="G18" s="17" t="s">
        <v>52</v>
      </c>
      <c r="H18" s="32">
        <v>333</v>
      </c>
      <c r="I18" s="31">
        <v>6</v>
      </c>
      <c r="J18" s="29">
        <f t="shared" si="5"/>
        <v>55.5</v>
      </c>
      <c r="K18" s="31">
        <v>6</v>
      </c>
      <c r="L18" s="52" t="s">
        <v>56</v>
      </c>
      <c r="M18" s="31">
        <v>5251</v>
      </c>
      <c r="N18" s="31">
        <v>333</v>
      </c>
      <c r="O18" s="52">
        <f t="shared" si="6"/>
        <v>1521.1471610660487</v>
      </c>
      <c r="P18" s="54" t="s">
        <v>24</v>
      </c>
      <c r="Q18" s="38" t="s">
        <v>19</v>
      </c>
      <c r="R18" s="15"/>
    </row>
    <row r="19" spans="1:18" ht="25.5" customHeight="1">
      <c r="A19" s="43">
        <f t="shared" si="7"/>
        <v>14</v>
      </c>
      <c r="B19" s="49">
        <v>13</v>
      </c>
      <c r="C19" s="4" t="s">
        <v>40</v>
      </c>
      <c r="D19" s="32">
        <v>6904</v>
      </c>
      <c r="E19" s="52">
        <f t="shared" si="4"/>
        <v>2000</v>
      </c>
      <c r="F19" s="52">
        <v>10401</v>
      </c>
      <c r="G19" s="17">
        <f aca="true" t="shared" si="8" ref="G19:G26">(D19-F19)/F19</f>
        <v>-0.33621767137775216</v>
      </c>
      <c r="H19" s="32">
        <v>558</v>
      </c>
      <c r="I19" s="31">
        <v>14</v>
      </c>
      <c r="J19" s="29">
        <f t="shared" si="5"/>
        <v>39.857142857142854</v>
      </c>
      <c r="K19" s="31">
        <v>1</v>
      </c>
      <c r="L19" s="52">
        <v>4</v>
      </c>
      <c r="M19" s="31">
        <v>37788.5</v>
      </c>
      <c r="N19" s="31">
        <v>2987</v>
      </c>
      <c r="O19" s="52">
        <f t="shared" si="6"/>
        <v>10946.842410196987</v>
      </c>
      <c r="P19" s="54">
        <v>41313</v>
      </c>
      <c r="Q19" s="38" t="s">
        <v>14</v>
      </c>
      <c r="R19" s="15"/>
    </row>
    <row r="20" spans="1:18" ht="25.5" customHeight="1">
      <c r="A20" s="43">
        <f t="shared" si="7"/>
        <v>15</v>
      </c>
      <c r="B20" s="49">
        <v>12</v>
      </c>
      <c r="C20" s="4" t="s">
        <v>1</v>
      </c>
      <c r="D20" s="32">
        <v>5887.5</v>
      </c>
      <c r="E20" s="52">
        <f t="shared" si="4"/>
        <v>1705.5330243337196</v>
      </c>
      <c r="F20" s="52">
        <v>13288</v>
      </c>
      <c r="G20" s="17">
        <f t="shared" si="8"/>
        <v>-0.5569310656231186</v>
      </c>
      <c r="H20" s="32">
        <v>493</v>
      </c>
      <c r="I20" s="31">
        <v>22</v>
      </c>
      <c r="J20" s="29">
        <f t="shared" si="5"/>
        <v>22.40909090909091</v>
      </c>
      <c r="K20" s="31">
        <v>4</v>
      </c>
      <c r="L20" s="52">
        <v>6</v>
      </c>
      <c r="M20" s="31">
        <v>313294.5</v>
      </c>
      <c r="N20" s="31">
        <v>21507</v>
      </c>
      <c r="O20" s="52">
        <f t="shared" si="6"/>
        <v>90757.38702201622</v>
      </c>
      <c r="P20" s="54">
        <v>41299</v>
      </c>
      <c r="Q20" s="38" t="s">
        <v>28</v>
      </c>
      <c r="R20" s="15"/>
    </row>
    <row r="21" spans="1:18" ht="25.5" customHeight="1">
      <c r="A21" s="43">
        <f t="shared" si="7"/>
        <v>16</v>
      </c>
      <c r="B21" s="49">
        <v>10</v>
      </c>
      <c r="C21" s="4" t="s">
        <v>66</v>
      </c>
      <c r="D21" s="32">
        <v>5084.5</v>
      </c>
      <c r="E21" s="52">
        <f t="shared" si="4"/>
        <v>1472.9142526071842</v>
      </c>
      <c r="F21" s="52">
        <v>17355.5</v>
      </c>
      <c r="G21" s="17">
        <f t="shared" si="8"/>
        <v>-0.7070381147186771</v>
      </c>
      <c r="H21" s="32">
        <v>332</v>
      </c>
      <c r="I21" s="31">
        <v>14</v>
      </c>
      <c r="J21" s="29">
        <f t="shared" si="5"/>
        <v>23.714285714285715</v>
      </c>
      <c r="K21" s="31">
        <v>3</v>
      </c>
      <c r="L21" s="52">
        <v>2</v>
      </c>
      <c r="M21" s="31">
        <v>23264.5</v>
      </c>
      <c r="N21" s="31">
        <v>1742</v>
      </c>
      <c r="O21" s="52">
        <f t="shared" si="6"/>
        <v>6739.426419466976</v>
      </c>
      <c r="P21" s="54">
        <v>41330</v>
      </c>
      <c r="Q21" s="38" t="s">
        <v>34</v>
      </c>
      <c r="R21" s="15"/>
    </row>
    <row r="22" spans="1:18" ht="25.5" customHeight="1">
      <c r="A22" s="43">
        <f t="shared" si="7"/>
        <v>17</v>
      </c>
      <c r="B22" s="49">
        <v>7</v>
      </c>
      <c r="C22" s="4" t="s">
        <v>17</v>
      </c>
      <c r="D22" s="32">
        <v>4735.5</v>
      </c>
      <c r="E22" s="52">
        <f t="shared" si="4"/>
        <v>1371.8134414831982</v>
      </c>
      <c r="F22" s="52">
        <v>34837.45</v>
      </c>
      <c r="G22" s="17">
        <f t="shared" si="8"/>
        <v>-0.8640686961875798</v>
      </c>
      <c r="H22" s="32">
        <v>377</v>
      </c>
      <c r="I22" s="31">
        <v>42</v>
      </c>
      <c r="J22" s="29">
        <f t="shared" si="5"/>
        <v>8.976190476190476</v>
      </c>
      <c r="K22" s="31">
        <v>5</v>
      </c>
      <c r="L22" s="52">
        <v>3</v>
      </c>
      <c r="M22" s="31">
        <v>126406.1</v>
      </c>
      <c r="N22" s="31">
        <v>9747</v>
      </c>
      <c r="O22" s="52">
        <f t="shared" si="6"/>
        <v>36618.22132097335</v>
      </c>
      <c r="P22" s="54">
        <v>41320</v>
      </c>
      <c r="Q22" s="38" t="s">
        <v>27</v>
      </c>
      <c r="R22" s="15"/>
    </row>
    <row r="23" spans="1:18" ht="25.5" customHeight="1">
      <c r="A23" s="43">
        <f t="shared" si="7"/>
        <v>18</v>
      </c>
      <c r="B23" s="49">
        <v>8</v>
      </c>
      <c r="C23" s="4" t="s">
        <v>37</v>
      </c>
      <c r="D23" s="32">
        <v>3256.5</v>
      </c>
      <c r="E23" s="52">
        <f t="shared" si="4"/>
        <v>943.3661645422943</v>
      </c>
      <c r="F23" s="52">
        <v>21621.2</v>
      </c>
      <c r="G23" s="17">
        <f t="shared" si="8"/>
        <v>-0.8493839379867908</v>
      </c>
      <c r="H23" s="32">
        <v>224</v>
      </c>
      <c r="I23" s="31">
        <v>33</v>
      </c>
      <c r="J23" s="29">
        <f t="shared" si="5"/>
        <v>6.787878787878788</v>
      </c>
      <c r="K23" s="31">
        <v>4</v>
      </c>
      <c r="L23" s="52">
        <v>2</v>
      </c>
      <c r="M23" s="31">
        <v>24877.7</v>
      </c>
      <c r="N23" s="31">
        <v>2112</v>
      </c>
      <c r="O23" s="52">
        <f t="shared" si="6"/>
        <v>7206.749710312863</v>
      </c>
      <c r="P23" s="54">
        <v>41327</v>
      </c>
      <c r="Q23" s="38" t="s">
        <v>8</v>
      </c>
      <c r="R23" s="15"/>
    </row>
    <row r="24" spans="1:18" ht="25.5" customHeight="1">
      <c r="A24" s="43">
        <f t="shared" si="7"/>
        <v>19</v>
      </c>
      <c r="B24" s="49">
        <v>17</v>
      </c>
      <c r="C24" s="4" t="s">
        <v>43</v>
      </c>
      <c r="D24" s="32">
        <v>2876</v>
      </c>
      <c r="E24" s="52">
        <f t="shared" si="4"/>
        <v>833.1402085747393</v>
      </c>
      <c r="F24" s="52">
        <v>5064</v>
      </c>
      <c r="G24" s="17">
        <f t="shared" si="8"/>
        <v>-0.4320695102685624</v>
      </c>
      <c r="H24" s="32">
        <v>253</v>
      </c>
      <c r="I24" s="31">
        <v>14</v>
      </c>
      <c r="J24" s="29">
        <f t="shared" si="5"/>
        <v>18.071428571428573</v>
      </c>
      <c r="K24" s="31">
        <v>2</v>
      </c>
      <c r="L24" s="52">
        <v>11</v>
      </c>
      <c r="M24" s="31">
        <v>1594825.5</v>
      </c>
      <c r="N24" s="31">
        <v>97304</v>
      </c>
      <c r="O24" s="52">
        <f t="shared" si="6"/>
        <v>462000.43453070684</v>
      </c>
      <c r="P24" s="54">
        <v>41264</v>
      </c>
      <c r="Q24" s="38" t="s">
        <v>42</v>
      </c>
      <c r="R24" s="15"/>
    </row>
    <row r="25" spans="1:18" ht="25.5" customHeight="1">
      <c r="A25" s="43">
        <f t="shared" si="7"/>
        <v>20</v>
      </c>
      <c r="B25" s="49">
        <v>18</v>
      </c>
      <c r="C25" s="4" t="s">
        <v>45</v>
      </c>
      <c r="D25" s="32">
        <v>2534.5</v>
      </c>
      <c r="E25" s="52">
        <f t="shared" si="4"/>
        <v>734.2120509849362</v>
      </c>
      <c r="F25" s="52">
        <v>4990.5</v>
      </c>
      <c r="G25" s="17">
        <f t="shared" si="8"/>
        <v>-0.49213505660755436</v>
      </c>
      <c r="H25" s="32">
        <v>252</v>
      </c>
      <c r="I25" s="31">
        <v>19</v>
      </c>
      <c r="J25" s="29">
        <f t="shared" si="5"/>
        <v>13.263157894736842</v>
      </c>
      <c r="K25" s="31">
        <v>4</v>
      </c>
      <c r="L25" s="52">
        <v>9</v>
      </c>
      <c r="M25" s="31">
        <v>305753.05</v>
      </c>
      <c r="N25" s="31">
        <v>22503</v>
      </c>
      <c r="O25" s="52">
        <f t="shared" si="6"/>
        <v>88572.72595596756</v>
      </c>
      <c r="P25" s="54">
        <v>41278</v>
      </c>
      <c r="Q25" s="38" t="s">
        <v>42</v>
      </c>
      <c r="R25" s="15"/>
    </row>
    <row r="26" spans="1:17" ht="27" customHeight="1">
      <c r="A26" s="43"/>
      <c r="B26" s="49"/>
      <c r="C26" s="12" t="s">
        <v>48</v>
      </c>
      <c r="D26" s="13">
        <f>SUM(D16:D25)+D14</f>
        <v>731758.3</v>
      </c>
      <c r="E26" s="13">
        <f>SUM(E16:E25)+E14</f>
        <v>211980.96755504058</v>
      </c>
      <c r="F26" s="13">
        <v>996067.5999999999</v>
      </c>
      <c r="G26" s="14">
        <f t="shared" si="8"/>
        <v>-0.2653527732455105</v>
      </c>
      <c r="H26" s="13">
        <f>SUM(H16:H25)+H14</f>
        <v>52172</v>
      </c>
      <c r="I26" s="33"/>
      <c r="J26" s="33"/>
      <c r="K26" s="35"/>
      <c r="L26" s="33"/>
      <c r="M26" s="36"/>
      <c r="N26" s="36"/>
      <c r="O26" s="52"/>
      <c r="P26" s="37"/>
      <c r="Q26" s="46"/>
    </row>
    <row r="27" spans="1:17" ht="12" customHeight="1">
      <c r="A27" s="47"/>
      <c r="B27" s="51"/>
      <c r="C27" s="9"/>
      <c r="D27" s="10"/>
      <c r="E27" s="10"/>
      <c r="F27" s="10"/>
      <c r="G27" s="22"/>
      <c r="H27" s="21"/>
      <c r="I27" s="23">
        <v>3</v>
      </c>
      <c r="J27" s="23"/>
      <c r="K27" s="34"/>
      <c r="L27" s="23"/>
      <c r="M27" s="24"/>
      <c r="N27" s="24"/>
      <c r="O27" s="24"/>
      <c r="P27" s="28"/>
      <c r="Q27" s="48"/>
    </row>
    <row r="28" spans="1:18" ht="25.5" customHeight="1">
      <c r="A28" s="43">
        <f>A25+1</f>
        <v>21</v>
      </c>
      <c r="B28" s="49">
        <v>19</v>
      </c>
      <c r="C28" s="4" t="s">
        <v>15</v>
      </c>
      <c r="D28" s="32">
        <v>2075</v>
      </c>
      <c r="E28" s="52">
        <f aca="true" t="shared" si="9" ref="E28:E36">D28/3.452</f>
        <v>601.1008111239861</v>
      </c>
      <c r="F28" s="52">
        <v>3739</v>
      </c>
      <c r="G28" s="17">
        <f>(D28-F28)/F28</f>
        <v>-0.4450387804225729</v>
      </c>
      <c r="H28" s="32">
        <v>182</v>
      </c>
      <c r="I28" s="31">
        <v>14</v>
      </c>
      <c r="J28" s="29">
        <f aca="true" t="shared" si="10" ref="J28:J36">H28/I28</f>
        <v>13</v>
      </c>
      <c r="K28" s="31">
        <v>5</v>
      </c>
      <c r="L28" s="52">
        <v>13</v>
      </c>
      <c r="M28" s="31">
        <v>669793.34</v>
      </c>
      <c r="N28" s="31">
        <v>53484</v>
      </c>
      <c r="O28" s="52">
        <f>M28/3.452</f>
        <v>194030.51564310543</v>
      </c>
      <c r="P28" s="54">
        <v>41243</v>
      </c>
      <c r="Q28" s="38" t="s">
        <v>16</v>
      </c>
      <c r="R28" s="15"/>
    </row>
    <row r="29" spans="1:18" ht="25.5" customHeight="1">
      <c r="A29" s="43">
        <f aca="true" t="shared" si="11" ref="A29:A36">A28+1</f>
        <v>22</v>
      </c>
      <c r="B29" s="49" t="s">
        <v>56</v>
      </c>
      <c r="C29" s="4" t="s">
        <v>22</v>
      </c>
      <c r="D29" s="32">
        <v>1945</v>
      </c>
      <c r="E29" s="52">
        <f t="shared" si="9"/>
        <v>563.441483198146</v>
      </c>
      <c r="F29" s="52" t="s">
        <v>52</v>
      </c>
      <c r="G29" s="17" t="s">
        <v>52</v>
      </c>
      <c r="H29" s="32">
        <v>133</v>
      </c>
      <c r="I29" s="31">
        <v>4</v>
      </c>
      <c r="J29" s="29">
        <f t="shared" si="10"/>
        <v>33.25</v>
      </c>
      <c r="K29" s="31">
        <v>4</v>
      </c>
      <c r="L29" s="52"/>
      <c r="M29" s="31">
        <v>1945</v>
      </c>
      <c r="N29" s="31">
        <v>133</v>
      </c>
      <c r="O29" s="52">
        <f aca="true" t="shared" si="12" ref="O29:O36">M29/3.452</f>
        <v>563.441483198146</v>
      </c>
      <c r="P29" s="54" t="s">
        <v>23</v>
      </c>
      <c r="Q29" s="38" t="s">
        <v>27</v>
      </c>
      <c r="R29" s="15"/>
    </row>
    <row r="30" spans="1:18" ht="25.5" customHeight="1">
      <c r="A30" s="43">
        <f t="shared" si="11"/>
        <v>23</v>
      </c>
      <c r="B30" s="49">
        <v>14</v>
      </c>
      <c r="C30" s="4" t="s">
        <v>0</v>
      </c>
      <c r="D30" s="32">
        <v>1458</v>
      </c>
      <c r="E30" s="52">
        <f t="shared" si="9"/>
        <v>422.3638470451912</v>
      </c>
      <c r="F30" s="52">
        <v>9417</v>
      </c>
      <c r="G30" s="17">
        <f aca="true" t="shared" si="13" ref="G30:G37">(D30-F30)/F30</f>
        <v>-0.8451736221726664</v>
      </c>
      <c r="H30" s="32">
        <v>99</v>
      </c>
      <c r="I30" s="31">
        <v>7</v>
      </c>
      <c r="J30" s="29">
        <f t="shared" si="10"/>
        <v>14.142857142857142</v>
      </c>
      <c r="K30" s="31">
        <v>1</v>
      </c>
      <c r="L30" s="52">
        <v>5</v>
      </c>
      <c r="M30" s="32">
        <v>220038.2</v>
      </c>
      <c r="N30" s="32">
        <v>15513</v>
      </c>
      <c r="O30" s="52">
        <f t="shared" si="12"/>
        <v>63742.23638470452</v>
      </c>
      <c r="P30" s="54">
        <v>41306</v>
      </c>
      <c r="Q30" s="38" t="s">
        <v>60</v>
      </c>
      <c r="R30" s="15"/>
    </row>
    <row r="31" spans="1:18" ht="25.5" customHeight="1">
      <c r="A31" s="43">
        <f t="shared" si="11"/>
        <v>24</v>
      </c>
      <c r="B31" s="49">
        <v>15</v>
      </c>
      <c r="C31" s="4" t="s">
        <v>49</v>
      </c>
      <c r="D31" s="32">
        <v>1216</v>
      </c>
      <c r="E31" s="52">
        <f t="shared" si="9"/>
        <v>352.2595596755504</v>
      </c>
      <c r="F31" s="52">
        <v>5745</v>
      </c>
      <c r="G31" s="17">
        <f t="shared" si="13"/>
        <v>-0.788337684943429</v>
      </c>
      <c r="H31" s="32">
        <v>100</v>
      </c>
      <c r="I31" s="31">
        <v>22</v>
      </c>
      <c r="J31" s="29">
        <f t="shared" si="10"/>
        <v>4.545454545454546</v>
      </c>
      <c r="K31" s="31">
        <v>3</v>
      </c>
      <c r="L31" s="52">
        <v>6</v>
      </c>
      <c r="M31" s="31">
        <v>117569.3</v>
      </c>
      <c r="N31" s="31">
        <v>7773</v>
      </c>
      <c r="O31" s="52">
        <f t="shared" si="12"/>
        <v>34058.31402085748</v>
      </c>
      <c r="P31" s="54">
        <v>41299</v>
      </c>
      <c r="Q31" s="38" t="s">
        <v>60</v>
      </c>
      <c r="R31" s="15"/>
    </row>
    <row r="32" spans="1:18" ht="25.5" customHeight="1">
      <c r="A32" s="43">
        <f t="shared" si="11"/>
        <v>25</v>
      </c>
      <c r="B32" s="49">
        <v>28</v>
      </c>
      <c r="C32" s="4" t="s">
        <v>2</v>
      </c>
      <c r="D32" s="32">
        <v>652</v>
      </c>
      <c r="E32" s="52">
        <f t="shared" si="9"/>
        <v>188.8760139049826</v>
      </c>
      <c r="F32" s="52">
        <v>138</v>
      </c>
      <c r="G32" s="17">
        <f t="shared" si="13"/>
        <v>3.7246376811594204</v>
      </c>
      <c r="H32" s="32">
        <v>55</v>
      </c>
      <c r="I32" s="31">
        <v>7</v>
      </c>
      <c r="J32" s="29">
        <f t="shared" si="10"/>
        <v>7.857142857142857</v>
      </c>
      <c r="K32" s="31">
        <v>2</v>
      </c>
      <c r="L32" s="52">
        <v>5</v>
      </c>
      <c r="M32" s="31">
        <v>30232</v>
      </c>
      <c r="N32" s="31">
        <v>2008</v>
      </c>
      <c r="O32" s="52">
        <f t="shared" si="12"/>
        <v>8757.821552723059</v>
      </c>
      <c r="P32" s="54">
        <v>41306</v>
      </c>
      <c r="Q32" s="38" t="s">
        <v>62</v>
      </c>
      <c r="R32" s="15"/>
    </row>
    <row r="33" spans="1:18" ht="25.5" customHeight="1">
      <c r="A33" s="43">
        <f t="shared" si="11"/>
        <v>26</v>
      </c>
      <c r="B33" s="49">
        <v>16</v>
      </c>
      <c r="C33" s="4" t="s">
        <v>67</v>
      </c>
      <c r="D33" s="32">
        <v>546</v>
      </c>
      <c r="E33" s="52">
        <f t="shared" si="9"/>
        <v>158.1691772885284</v>
      </c>
      <c r="F33" s="52">
        <v>5199</v>
      </c>
      <c r="G33" s="17">
        <f t="shared" si="13"/>
        <v>-0.8949798038084247</v>
      </c>
      <c r="H33" s="32">
        <v>50</v>
      </c>
      <c r="I33" s="31">
        <v>2</v>
      </c>
      <c r="J33" s="29">
        <f t="shared" si="10"/>
        <v>25</v>
      </c>
      <c r="K33" s="31">
        <v>3</v>
      </c>
      <c r="L33" s="52">
        <v>3</v>
      </c>
      <c r="M33" s="32">
        <v>12411</v>
      </c>
      <c r="N33" s="32">
        <v>1111</v>
      </c>
      <c r="O33" s="52">
        <f t="shared" si="12"/>
        <v>3595.3070683661645</v>
      </c>
      <c r="P33" s="54">
        <v>41320</v>
      </c>
      <c r="Q33" s="38" t="s">
        <v>41</v>
      </c>
      <c r="R33" s="15"/>
    </row>
    <row r="34" spans="1:18" ht="25.5" customHeight="1">
      <c r="A34" s="43">
        <f t="shared" si="11"/>
        <v>27</v>
      </c>
      <c r="B34" s="49">
        <v>29</v>
      </c>
      <c r="C34" s="4" t="s">
        <v>71</v>
      </c>
      <c r="D34" s="32">
        <v>382</v>
      </c>
      <c r="E34" s="52">
        <f t="shared" si="9"/>
        <v>110.66048667439166</v>
      </c>
      <c r="F34" s="52">
        <v>122</v>
      </c>
      <c r="G34" s="17">
        <f t="shared" si="13"/>
        <v>2.1311475409836067</v>
      </c>
      <c r="H34" s="32">
        <v>34</v>
      </c>
      <c r="I34" s="31">
        <v>5</v>
      </c>
      <c r="J34" s="29">
        <f t="shared" si="10"/>
        <v>6.8</v>
      </c>
      <c r="K34" s="31">
        <v>2</v>
      </c>
      <c r="L34" s="52">
        <v>8</v>
      </c>
      <c r="M34" s="31">
        <v>22950.5</v>
      </c>
      <c r="N34" s="31">
        <v>1775</v>
      </c>
      <c r="O34" s="52">
        <f t="shared" si="12"/>
        <v>6648.464658169178</v>
      </c>
      <c r="P34" s="53">
        <v>41285</v>
      </c>
      <c r="Q34" s="38" t="s">
        <v>26</v>
      </c>
      <c r="R34" s="15"/>
    </row>
    <row r="35" spans="1:18" ht="25.5" customHeight="1">
      <c r="A35" s="43">
        <f t="shared" si="11"/>
        <v>28</v>
      </c>
      <c r="B35" s="49">
        <v>26</v>
      </c>
      <c r="C35" s="4" t="s">
        <v>12</v>
      </c>
      <c r="D35" s="32">
        <v>346</v>
      </c>
      <c r="E35" s="52">
        <f t="shared" si="9"/>
        <v>100.23174971031287</v>
      </c>
      <c r="F35" s="52">
        <v>492</v>
      </c>
      <c r="G35" s="17">
        <f t="shared" si="13"/>
        <v>-0.2967479674796748</v>
      </c>
      <c r="H35" s="32">
        <v>32</v>
      </c>
      <c r="I35" s="31">
        <v>2</v>
      </c>
      <c r="J35" s="29">
        <f t="shared" si="10"/>
        <v>16</v>
      </c>
      <c r="K35" s="31">
        <v>1</v>
      </c>
      <c r="L35" s="52">
        <v>12</v>
      </c>
      <c r="M35" s="32">
        <v>175809.9</v>
      </c>
      <c r="N35" s="32">
        <v>12290</v>
      </c>
      <c r="O35" s="52">
        <f>M35/3.452</f>
        <v>50929.866743916566</v>
      </c>
      <c r="P35" s="54">
        <v>41257</v>
      </c>
      <c r="Q35" s="38" t="s">
        <v>13</v>
      </c>
      <c r="R35" s="15"/>
    </row>
    <row r="36" spans="1:18" ht="25.5" customHeight="1">
      <c r="A36" s="43">
        <f t="shared" si="11"/>
        <v>29</v>
      </c>
      <c r="B36" s="49">
        <v>23</v>
      </c>
      <c r="C36" s="4" t="s">
        <v>68</v>
      </c>
      <c r="D36" s="32">
        <v>228</v>
      </c>
      <c r="E36" s="52">
        <f t="shared" si="9"/>
        <v>66.0486674391657</v>
      </c>
      <c r="F36" s="52">
        <v>886</v>
      </c>
      <c r="G36" s="17">
        <f t="shared" si="13"/>
        <v>-0.7426636568848759</v>
      </c>
      <c r="H36" s="32">
        <v>20</v>
      </c>
      <c r="I36" s="31">
        <v>3</v>
      </c>
      <c r="J36" s="29">
        <f t="shared" si="10"/>
        <v>6.666666666666667</v>
      </c>
      <c r="K36" s="31">
        <v>1</v>
      </c>
      <c r="L36" s="52">
        <v>11</v>
      </c>
      <c r="M36" s="32">
        <v>13570</v>
      </c>
      <c r="N36" s="32">
        <v>1132</v>
      </c>
      <c r="O36" s="52">
        <f t="shared" si="12"/>
        <v>3931.0544611819237</v>
      </c>
      <c r="P36" s="54">
        <v>41264</v>
      </c>
      <c r="Q36" s="38" t="s">
        <v>69</v>
      </c>
      <c r="R36" s="15"/>
    </row>
    <row r="37" spans="1:17" ht="27" customHeight="1">
      <c r="A37" s="43"/>
      <c r="B37" s="49"/>
      <c r="C37" s="12" t="s">
        <v>63</v>
      </c>
      <c r="D37" s="13">
        <f>SUM(D28:D36)+D26</f>
        <v>740606.3</v>
      </c>
      <c r="E37" s="13">
        <f>SUM(E28:E36)+E26</f>
        <v>214544.11935110085</v>
      </c>
      <c r="F37" s="13">
        <v>1003076.5999999999</v>
      </c>
      <c r="G37" s="14">
        <f t="shared" si="13"/>
        <v>-0.2616652606590562</v>
      </c>
      <c r="H37" s="13">
        <f>SUM(H28:H36)+H26</f>
        <v>52877</v>
      </c>
      <c r="I37" s="13"/>
      <c r="J37" s="33"/>
      <c r="K37" s="35"/>
      <c r="L37" s="33"/>
      <c r="M37" s="36"/>
      <c r="N37" s="36"/>
      <c r="O37" s="36"/>
      <c r="P37" s="37"/>
      <c r="Q37" s="46"/>
    </row>
    <row r="38" spans="1:17" ht="12" customHeight="1">
      <c r="A38" s="47"/>
      <c r="B38" s="51"/>
      <c r="C38" s="9"/>
      <c r="D38" s="10"/>
      <c r="E38" s="10"/>
      <c r="F38" s="10"/>
      <c r="G38" s="22"/>
      <c r="H38" s="21"/>
      <c r="I38" s="23"/>
      <c r="J38" s="23"/>
      <c r="K38" s="34"/>
      <c r="L38" s="23"/>
      <c r="M38" s="24"/>
      <c r="N38" s="24"/>
      <c r="O38" s="24"/>
      <c r="P38" s="11"/>
      <c r="Q38" s="48"/>
    </row>
  </sheetData>
  <sheetProtection/>
  <printOptions/>
  <pageMargins left="0.35433070866141736" right="0.35433070866141736" top="0.3937007874015748" bottom="0.3937007874015748" header="0.5118110236220472" footer="0.5118110236220472"/>
  <pageSetup fitToHeight="2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GTECH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EPUKSTA</dc:creator>
  <cp:keywords/>
  <dc:description/>
  <cp:lastModifiedBy>FNE1</cp:lastModifiedBy>
  <cp:lastPrinted>2011-08-12T18:36:21Z</cp:lastPrinted>
  <dcterms:created xsi:type="dcterms:W3CDTF">2001-12-28T12:53:09Z</dcterms:created>
  <dcterms:modified xsi:type="dcterms:W3CDTF">2013-03-13T15:08:45Z</dcterms:modified>
  <cp:category/>
  <cp:version/>
  <cp:contentType/>
  <cp:contentStatus/>
</cp:coreProperties>
</file>