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05" windowWidth="21840" windowHeight="7095" tabRatio="601" activeTab="0"/>
  </bookViews>
  <sheets>
    <sheet name="Kovo 29 - balandžio 4 d." sheetId="1" r:id="rId1"/>
  </sheets>
  <definedNames/>
  <calcPr fullCalcOnLoad="1"/>
</workbook>
</file>

<file path=xl/sharedStrings.xml><?xml version="1.0" encoding="utf-8"?>
<sst xmlns="http://schemas.openxmlformats.org/spreadsheetml/2006/main" count="108" uniqueCount="85">
  <si>
    <t>N</t>
  </si>
  <si>
    <t>Eilinis Džo. Kerštas
(G.I. Joe 2: Retaliation)</t>
  </si>
  <si>
    <t>Forum Cinemas /
Paramount</t>
  </si>
  <si>
    <t>Sielonešė
(The Host)</t>
  </si>
  <si>
    <t>Garsų pasaulio įrašai</t>
  </si>
  <si>
    <t>Pi gyvenimas
(Life of Pi)</t>
  </si>
  <si>
    <t>Forum Cinemas /
20th Century Fox</t>
  </si>
  <si>
    <t>Madagaskaras 3
(Madagascar 3: Europe's Most Wanted)</t>
  </si>
  <si>
    <t>Skrydis
(Flight)</t>
  </si>
  <si>
    <t>Forum Cinemas /
Paramount</t>
  </si>
  <si>
    <t>Gimę mylėti
(Twice Born)</t>
  </si>
  <si>
    <t>ACME Film</t>
  </si>
  <si>
    <t>IS</t>
  </si>
  <si>
    <t>Top Film</t>
  </si>
  <si>
    <t>Forum Cinemas /
Universal</t>
  </si>
  <si>
    <t>Valentinas vienas
(Valentine Alone)</t>
  </si>
  <si>
    <t>Hobitas: nelaukta kelionė 3D
(The Hobbit: An Unexpected Journey)</t>
  </si>
  <si>
    <t>ACME Film /
Warner Bros.</t>
  </si>
  <si>
    <t>Diatlovo perėja: dingudisi ekspedicija
(The Dyatlov Pass Incident)</t>
  </si>
  <si>
    <t>ACME Film</t>
  </si>
  <si>
    <t>Hičkokas
(Hitchcock)</t>
  </si>
  <si>
    <t>Gimtadienis
(21 and Over)</t>
  </si>
  <si>
    <t>Sniego karalienė 3D
(Snow Queen)</t>
  </si>
  <si>
    <t>Garsų pasaulio įrašai</t>
  </si>
  <si>
    <t>Optimisto istorija
(Silver Linings Playbook)</t>
  </si>
  <si>
    <t>Top Film</t>
  </si>
  <si>
    <t>ACME Film /
Warner Bros.</t>
  </si>
  <si>
    <t>Legendos susivienija
(The Rise of the Guardians)</t>
  </si>
  <si>
    <t>Forum Cinemas /
Paramount</t>
  </si>
  <si>
    <t>Ozas: didingas ir galingas
(Oz. The Great and Powerful)</t>
  </si>
  <si>
    <t>Kovo 29 - balandžio 4 d. Lietuvos kino teatruose rodytų filmų top-20</t>
  </si>
  <si>
    <t>Kovo 29 -
balandžio 4 d. 
pajamos
(Lt)</t>
  </si>
  <si>
    <t>Kovo
22 -28 d.
pajamos
(Lt)</t>
  </si>
  <si>
    <t>Kovo 29 -
balandžio 4 d. 
pajamos
(Eur)</t>
  </si>
  <si>
    <t>Kovo 29 -
balandžio 4 d. 
žiūrovų
sk.</t>
  </si>
  <si>
    <t>IS</t>
  </si>
  <si>
    <t>Džekas milžinų nugalėtojas
(Jack The Giant Slayer)</t>
  </si>
  <si>
    <t>Išankstiniai seansai</t>
  </si>
  <si>
    <t>Tapatybės vagilė
(Identity Thief)</t>
  </si>
  <si>
    <t>Parkeris
(Parker)</t>
  </si>
  <si>
    <t>Intercinema</t>
  </si>
  <si>
    <t>-</t>
  </si>
  <si>
    <t>Paslėptas veidas
(Cara Oculta / Hidden Face)</t>
  </si>
  <si>
    <t>Forum Cinemas /
WDSMPI</t>
  </si>
  <si>
    <t>Bendros
pajamos
(Eur)</t>
  </si>
  <si>
    <t>Filmas</t>
  </si>
  <si>
    <t>Pakitimas</t>
  </si>
  <si>
    <t>ACME Film</t>
  </si>
  <si>
    <t>ACME Film</t>
  </si>
  <si>
    <t>Rodymo 
savaitė</t>
  </si>
  <si>
    <t>VISO (top10):</t>
  </si>
  <si>
    <t xml:space="preserve">Seansų 
sk. </t>
  </si>
  <si>
    <t>Kopijų 
sk.</t>
  </si>
  <si>
    <t xml:space="preserve">Bendros
pajamos 
(Lt) </t>
  </si>
  <si>
    <t>Ką išdarinėja vyrai
(Chto tvorjat muzchini)</t>
  </si>
  <si>
    <t>Linkolnas
(Lincoln)</t>
  </si>
  <si>
    <t>VISO:</t>
  </si>
  <si>
    <t>Theatrical Film Distribution /
20th Century Fox</t>
  </si>
  <si>
    <t>Argo
(Argo)</t>
  </si>
  <si>
    <t>A-One Films</t>
  </si>
  <si>
    <t>Forum Cinemas /
WDSMPI</t>
  </si>
  <si>
    <t>Bendras 
žiūrovų
sk.</t>
  </si>
  <si>
    <t>Tamsus dangus
(Dark Skies)</t>
  </si>
  <si>
    <t>Krudžiai
(Croods)</t>
  </si>
  <si>
    <t>Premjeros 
data</t>
  </si>
  <si>
    <t>VISO (top20):</t>
  </si>
  <si>
    <t>Medžioklė
(The Hunt)</t>
  </si>
  <si>
    <t>Kaunas International Film Festival</t>
  </si>
  <si>
    <t>N</t>
  </si>
  <si>
    <t>Šalutinis poveikis
(Side Effects)</t>
  </si>
  <si>
    <t>-</t>
  </si>
  <si>
    <t>Incognito Films</t>
  </si>
  <si>
    <t>Mama
(Mama)</t>
  </si>
  <si>
    <t>Forum Cinemas /
Universal</t>
  </si>
  <si>
    <t>Ana Karenina
(Ana Karenina)</t>
  </si>
  <si>
    <t>VISO (top30):</t>
  </si>
  <si>
    <t>Žiūrovų lanko-mumo vidurkis</t>
  </si>
  <si>
    <t xml:space="preserve">Platintojas </t>
  </si>
  <si>
    <t>7 dienos Havanoje
(7 Days in Havana)</t>
  </si>
  <si>
    <t>Magiškas Paryžius 3
(Magic Paris 3)</t>
  </si>
  <si>
    <t>Pašėlę pirmieji metai
(I Give It A Year)</t>
  </si>
  <si>
    <t>Pagalbos šauksmas
(The Call)</t>
  </si>
  <si>
    <t>-</t>
  </si>
  <si>
    <t>A-One Films</t>
  </si>
  <si>
    <t>Ralfas Griovėjas
(Wreck-It Ralph)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</si>
</sst>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0" borderId="0" applyNumberFormat="0" applyFill="0" applyBorder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0" fontId="6" fillId="0" borderId="10" xfId="0" applyNumberFormat="1" applyFont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4.8515625" style="3" bestFit="1" customWidth="1"/>
    <col min="4" max="5" width="14.8515625" style="3" bestFit="1" customWidth="1"/>
    <col min="6" max="6" width="10.7109375" style="3" bestFit="1" customWidth="1"/>
    <col min="7" max="7" width="10.8515625" style="3" bestFit="1" customWidth="1"/>
    <col min="8" max="8" width="14.8515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2.140625" style="3" bestFit="1" customWidth="1"/>
    <col min="14" max="14" width="10.8515625" style="3" customWidth="1"/>
    <col min="15" max="15" width="11.421875" style="3" bestFit="1" customWidth="1"/>
    <col min="16" max="16" width="14.28125" style="3" bestFit="1" customWidth="1"/>
    <col min="17" max="17" width="20.7109375" style="3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30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45</v>
      </c>
      <c r="D3" s="41" t="s">
        <v>31</v>
      </c>
      <c r="E3" s="41" t="s">
        <v>33</v>
      </c>
      <c r="F3" s="41" t="s">
        <v>32</v>
      </c>
      <c r="G3" s="41" t="s">
        <v>46</v>
      </c>
      <c r="H3" s="41" t="s">
        <v>34</v>
      </c>
      <c r="I3" s="41" t="s">
        <v>51</v>
      </c>
      <c r="J3" s="41" t="s">
        <v>76</v>
      </c>
      <c r="K3" s="41" t="s">
        <v>52</v>
      </c>
      <c r="L3" s="41" t="s">
        <v>49</v>
      </c>
      <c r="M3" s="41" t="s">
        <v>53</v>
      </c>
      <c r="N3" s="41" t="s">
        <v>61</v>
      </c>
      <c r="O3" s="41" t="s">
        <v>44</v>
      </c>
      <c r="P3" s="41" t="s">
        <v>64</v>
      </c>
      <c r="Q3" s="42" t="s">
        <v>77</v>
      </c>
    </row>
    <row r="4" spans="1:18" ht="25.5" customHeight="1">
      <c r="A4" s="43">
        <v>1</v>
      </c>
      <c r="B4" s="49">
        <v>1</v>
      </c>
      <c r="C4" s="4" t="s">
        <v>63</v>
      </c>
      <c r="D4" s="32">
        <v>248630.05</v>
      </c>
      <c r="E4" s="52">
        <f aca="true" t="shared" si="0" ref="E4:E13">D4/3.452</f>
        <v>72024.92757821553</v>
      </c>
      <c r="F4" s="52">
        <v>439480.65</v>
      </c>
      <c r="G4" s="17">
        <f>(D4-F4)/F4</f>
        <v>-0.43426394313378763</v>
      </c>
      <c r="H4" s="32">
        <v>18716</v>
      </c>
      <c r="I4" s="31">
        <v>464</v>
      </c>
      <c r="J4" s="55">
        <f aca="true" t="shared" si="1" ref="J4:J13">H4/I4</f>
        <v>40.33620689655172</v>
      </c>
      <c r="K4" s="31">
        <v>20</v>
      </c>
      <c r="L4" s="52">
        <v>2</v>
      </c>
      <c r="M4" s="32">
        <v>790616.5</v>
      </c>
      <c r="N4" s="32">
        <v>59726</v>
      </c>
      <c r="O4" s="52">
        <f aca="true" t="shared" si="2" ref="O4:O13">M4/3.452</f>
        <v>229031.4310544612</v>
      </c>
      <c r="P4" s="54">
        <v>40990</v>
      </c>
      <c r="Q4" s="38" t="s">
        <v>57</v>
      </c>
      <c r="R4" s="15"/>
    </row>
    <row r="5" spans="1:18" ht="25.5" customHeight="1">
      <c r="A5" s="43">
        <f>A4+1</f>
        <v>2</v>
      </c>
      <c r="B5" s="49" t="s">
        <v>0</v>
      </c>
      <c r="C5" s="4" t="s">
        <v>1</v>
      </c>
      <c r="D5" s="32">
        <v>110612.7</v>
      </c>
      <c r="E5" s="52">
        <f t="shared" si="0"/>
        <v>32043.076477404404</v>
      </c>
      <c r="F5" s="52" t="s">
        <v>41</v>
      </c>
      <c r="G5" s="17" t="s">
        <v>70</v>
      </c>
      <c r="H5" s="32">
        <v>6701</v>
      </c>
      <c r="I5" s="31">
        <v>243</v>
      </c>
      <c r="J5" s="55">
        <f t="shared" si="1"/>
        <v>27.5761316872428</v>
      </c>
      <c r="K5" s="31">
        <v>12</v>
      </c>
      <c r="L5" s="52">
        <v>1</v>
      </c>
      <c r="M5" s="32">
        <v>110612.7</v>
      </c>
      <c r="N5" s="32">
        <v>6701</v>
      </c>
      <c r="O5" s="52">
        <f t="shared" si="2"/>
        <v>32043.076477404404</v>
      </c>
      <c r="P5" s="54">
        <v>41362</v>
      </c>
      <c r="Q5" s="38" t="s">
        <v>2</v>
      </c>
      <c r="R5" s="15"/>
    </row>
    <row r="6" spans="1:18" ht="25.5" customHeight="1">
      <c r="A6" s="43">
        <f aca="true" t="shared" si="3" ref="A6:A13">A5+1</f>
        <v>3</v>
      </c>
      <c r="B6" s="49" t="s">
        <v>68</v>
      </c>
      <c r="C6" s="4" t="s">
        <v>3</v>
      </c>
      <c r="D6" s="32">
        <v>84610</v>
      </c>
      <c r="E6" s="52">
        <f t="shared" si="0"/>
        <v>24510.42873696408</v>
      </c>
      <c r="F6" s="52" t="s">
        <v>41</v>
      </c>
      <c r="G6" s="17" t="s">
        <v>70</v>
      </c>
      <c r="H6" s="32">
        <v>5988</v>
      </c>
      <c r="I6" s="31">
        <v>217</v>
      </c>
      <c r="J6" s="55">
        <f t="shared" si="1"/>
        <v>27.59447004608295</v>
      </c>
      <c r="K6" s="31">
        <v>11</v>
      </c>
      <c r="L6" s="52">
        <v>1</v>
      </c>
      <c r="M6" s="32">
        <v>84610</v>
      </c>
      <c r="N6" s="32">
        <v>5988</v>
      </c>
      <c r="O6" s="52">
        <f t="shared" si="2"/>
        <v>24510.42873696408</v>
      </c>
      <c r="P6" s="54">
        <v>41362</v>
      </c>
      <c r="Q6" s="38" t="s">
        <v>4</v>
      </c>
      <c r="R6" s="15"/>
    </row>
    <row r="7" spans="1:18" ht="25.5" customHeight="1">
      <c r="A7" s="43">
        <f t="shared" si="3"/>
        <v>4</v>
      </c>
      <c r="B7" s="49">
        <v>2</v>
      </c>
      <c r="C7" s="4" t="s">
        <v>80</v>
      </c>
      <c r="D7" s="32">
        <v>37125</v>
      </c>
      <c r="E7" s="52">
        <f t="shared" si="0"/>
        <v>10754.634994206257</v>
      </c>
      <c r="F7" s="52">
        <v>74372</v>
      </c>
      <c r="G7" s="17">
        <f>(D7-F7)/F7</f>
        <v>-0.5008202011509708</v>
      </c>
      <c r="H7" s="32">
        <v>2584</v>
      </c>
      <c r="I7" s="31">
        <v>106</v>
      </c>
      <c r="J7" s="55">
        <f t="shared" si="1"/>
        <v>24.37735849056604</v>
      </c>
      <c r="K7" s="31">
        <v>9</v>
      </c>
      <c r="L7" s="52">
        <v>2</v>
      </c>
      <c r="M7" s="31">
        <v>116572</v>
      </c>
      <c r="N7" s="31">
        <v>8062</v>
      </c>
      <c r="O7" s="52">
        <f t="shared" si="2"/>
        <v>33769.4090382387</v>
      </c>
      <c r="P7" s="54">
        <v>41355</v>
      </c>
      <c r="Q7" s="38" t="s">
        <v>48</v>
      </c>
      <c r="R7" s="15"/>
    </row>
    <row r="8" spans="1:18" ht="25.5" customHeight="1">
      <c r="A8" s="43">
        <f t="shared" si="3"/>
        <v>5</v>
      </c>
      <c r="B8" s="49">
        <v>3</v>
      </c>
      <c r="C8" s="4" t="s">
        <v>15</v>
      </c>
      <c r="D8" s="32">
        <v>36646</v>
      </c>
      <c r="E8" s="52">
        <f t="shared" si="0"/>
        <v>10615.874855156431</v>
      </c>
      <c r="F8" s="52">
        <v>49354</v>
      </c>
      <c r="G8" s="17">
        <f>(D8-F8)/F8</f>
        <v>-0.2574867285326417</v>
      </c>
      <c r="H8" s="32">
        <v>2495</v>
      </c>
      <c r="I8" s="31">
        <v>105</v>
      </c>
      <c r="J8" s="55">
        <f t="shared" si="1"/>
        <v>23.761904761904763</v>
      </c>
      <c r="K8" s="31">
        <v>5</v>
      </c>
      <c r="L8" s="52">
        <v>8</v>
      </c>
      <c r="M8" s="31">
        <v>2546179.2</v>
      </c>
      <c r="N8" s="31">
        <v>182671</v>
      </c>
      <c r="O8" s="52">
        <f t="shared" si="2"/>
        <v>737595.3650057937</v>
      </c>
      <c r="P8" s="54">
        <v>41313</v>
      </c>
      <c r="Q8" s="38" t="s">
        <v>48</v>
      </c>
      <c r="R8" s="15"/>
    </row>
    <row r="9" spans="1:18" ht="25.5" customHeight="1">
      <c r="A9" s="43">
        <f t="shared" si="3"/>
        <v>6</v>
      </c>
      <c r="B9" s="49" t="s">
        <v>35</v>
      </c>
      <c r="C9" s="4" t="s">
        <v>36</v>
      </c>
      <c r="D9" s="32">
        <v>26546</v>
      </c>
      <c r="E9" s="52">
        <f t="shared" si="0"/>
        <v>7690.0347624565475</v>
      </c>
      <c r="F9" s="52" t="s">
        <v>41</v>
      </c>
      <c r="G9" s="17" t="s">
        <v>70</v>
      </c>
      <c r="H9" s="32">
        <v>1694</v>
      </c>
      <c r="I9" s="31">
        <v>98</v>
      </c>
      <c r="J9" s="55">
        <f t="shared" si="1"/>
        <v>17.285714285714285</v>
      </c>
      <c r="K9" s="31">
        <v>10</v>
      </c>
      <c r="L9" s="52" t="s">
        <v>12</v>
      </c>
      <c r="M9" s="31">
        <v>26546</v>
      </c>
      <c r="N9" s="31">
        <v>1694</v>
      </c>
      <c r="O9" s="52">
        <f t="shared" si="2"/>
        <v>7690.0347624565475</v>
      </c>
      <c r="P9" s="54" t="s">
        <v>37</v>
      </c>
      <c r="Q9" s="38" t="s">
        <v>26</v>
      </c>
      <c r="R9" s="15"/>
    </row>
    <row r="10" spans="1:18" ht="25.5" customHeight="1">
      <c r="A10" s="43">
        <f t="shared" si="3"/>
        <v>7</v>
      </c>
      <c r="B10" s="49">
        <v>9</v>
      </c>
      <c r="C10" s="4" t="s">
        <v>54</v>
      </c>
      <c r="D10" s="32">
        <v>19846.5</v>
      </c>
      <c r="E10" s="52">
        <f>D10/3.452</f>
        <v>5749.275782155272</v>
      </c>
      <c r="F10" s="52">
        <v>27918.5</v>
      </c>
      <c r="G10" s="17">
        <f>(D10-F10)/F10</f>
        <v>-0.28912728119347386</v>
      </c>
      <c r="H10" s="32">
        <v>1296</v>
      </c>
      <c r="I10" s="31">
        <v>62</v>
      </c>
      <c r="J10" s="55">
        <f t="shared" si="1"/>
        <v>20.903225806451612</v>
      </c>
      <c r="K10" s="31">
        <v>6</v>
      </c>
      <c r="L10" s="52">
        <v>5</v>
      </c>
      <c r="M10" s="31">
        <v>342803.6</v>
      </c>
      <c r="N10" s="31">
        <v>22936</v>
      </c>
      <c r="O10" s="52">
        <f t="shared" si="2"/>
        <v>99305.79374275781</v>
      </c>
      <c r="P10" s="54">
        <v>41334</v>
      </c>
      <c r="Q10" s="38" t="s">
        <v>47</v>
      </c>
      <c r="R10" s="15"/>
    </row>
    <row r="11" spans="1:18" ht="25.5" customHeight="1">
      <c r="A11" s="43">
        <f t="shared" si="3"/>
        <v>8</v>
      </c>
      <c r="B11" s="49">
        <v>6</v>
      </c>
      <c r="C11" s="4" t="s">
        <v>29</v>
      </c>
      <c r="D11" s="32">
        <v>17775</v>
      </c>
      <c r="E11" s="52">
        <f>D11/3.452</f>
        <v>5149.188876013905</v>
      </c>
      <c r="F11" s="52">
        <v>40257</v>
      </c>
      <c r="G11" s="17">
        <f>(D11-F11)/F11</f>
        <v>-0.5584618824055444</v>
      </c>
      <c r="H11" s="32">
        <v>1157</v>
      </c>
      <c r="I11" s="31">
        <v>59</v>
      </c>
      <c r="J11" s="55">
        <f t="shared" si="1"/>
        <v>19.610169491525422</v>
      </c>
      <c r="K11" s="31">
        <v>5</v>
      </c>
      <c r="L11" s="52">
        <v>4</v>
      </c>
      <c r="M11" s="31">
        <v>310240.55</v>
      </c>
      <c r="N11" s="31">
        <v>19843</v>
      </c>
      <c r="O11" s="52">
        <f t="shared" si="2"/>
        <v>89872.69698725376</v>
      </c>
      <c r="P11" s="54">
        <v>41341</v>
      </c>
      <c r="Q11" s="38" t="s">
        <v>43</v>
      </c>
      <c r="R11" s="15"/>
    </row>
    <row r="12" spans="1:18" ht="25.5" customHeight="1">
      <c r="A12" s="43">
        <f t="shared" si="3"/>
        <v>9</v>
      </c>
      <c r="B12" s="49">
        <v>7</v>
      </c>
      <c r="C12" s="4" t="s">
        <v>39</v>
      </c>
      <c r="D12" s="32">
        <v>17747.5</v>
      </c>
      <c r="E12" s="52">
        <f>D12/3.452</f>
        <v>5141.2224797219005</v>
      </c>
      <c r="F12" s="52">
        <v>32595.5</v>
      </c>
      <c r="G12" s="17">
        <f>(D12-F12)/F12</f>
        <v>-0.45552300164133086</v>
      </c>
      <c r="H12" s="32">
        <v>1141</v>
      </c>
      <c r="I12" s="31">
        <v>41</v>
      </c>
      <c r="J12" s="55">
        <f t="shared" si="1"/>
        <v>27.829268292682926</v>
      </c>
      <c r="K12" s="31">
        <v>4</v>
      </c>
      <c r="L12" s="52">
        <v>3</v>
      </c>
      <c r="M12" s="32">
        <v>121019.1</v>
      </c>
      <c r="N12" s="32">
        <v>7841</v>
      </c>
      <c r="O12" s="52">
        <f t="shared" si="2"/>
        <v>35057.67670915412</v>
      </c>
      <c r="P12" s="54">
        <v>41348</v>
      </c>
      <c r="Q12" s="38" t="s">
        <v>40</v>
      </c>
      <c r="R12" s="15"/>
    </row>
    <row r="13" spans="1:18" ht="25.5" customHeight="1">
      <c r="A13" s="43">
        <f t="shared" si="3"/>
        <v>10</v>
      </c>
      <c r="B13" s="49">
        <v>5</v>
      </c>
      <c r="C13" s="4" t="s">
        <v>21</v>
      </c>
      <c r="D13" s="32">
        <v>17094.7</v>
      </c>
      <c r="E13" s="52">
        <f t="shared" si="0"/>
        <v>4952.114716106606</v>
      </c>
      <c r="F13" s="52">
        <v>40935</v>
      </c>
      <c r="G13" s="17">
        <f>(D13-F13)/F13</f>
        <v>-0.5823940393306462</v>
      </c>
      <c r="H13" s="32">
        <v>1173</v>
      </c>
      <c r="I13" s="31">
        <v>42</v>
      </c>
      <c r="J13" s="55">
        <f t="shared" si="1"/>
        <v>27.928571428571427</v>
      </c>
      <c r="K13" s="31">
        <v>5</v>
      </c>
      <c r="L13" s="52">
        <v>4</v>
      </c>
      <c r="M13" s="31">
        <v>285315.2</v>
      </c>
      <c r="N13" s="31">
        <v>20492</v>
      </c>
      <c r="O13" s="52">
        <f t="shared" si="2"/>
        <v>82652.1436848204</v>
      </c>
      <c r="P13" s="54">
        <v>41341</v>
      </c>
      <c r="Q13" s="38" t="s">
        <v>71</v>
      </c>
      <c r="R13" s="15"/>
    </row>
    <row r="14" spans="1:17" ht="27" customHeight="1">
      <c r="A14" s="43"/>
      <c r="B14" s="49"/>
      <c r="C14" s="12" t="s">
        <v>50</v>
      </c>
      <c r="D14" s="13">
        <f>SUM(D4:D13)</f>
        <v>616633.45</v>
      </c>
      <c r="E14" s="13">
        <f>SUM(E4:E13)</f>
        <v>178630.779258401</v>
      </c>
      <c r="F14" s="13">
        <v>806347.65</v>
      </c>
      <c r="G14" s="14">
        <f>(D14-F14)/F14</f>
        <v>-0.2352759383623181</v>
      </c>
      <c r="H14" s="13">
        <f>SUM(H4:H13)</f>
        <v>42945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11</v>
      </c>
      <c r="C16" s="4" t="s">
        <v>72</v>
      </c>
      <c r="D16" s="31">
        <v>14930.5</v>
      </c>
      <c r="E16" s="52">
        <f aca="true" t="shared" si="4" ref="E16:E25">D16/3.452</f>
        <v>4325.173812282735</v>
      </c>
      <c r="F16" s="52">
        <v>20256</v>
      </c>
      <c r="G16" s="17">
        <f aca="true" t="shared" si="5" ref="G16:G26">(D16-F16)/F16</f>
        <v>-0.2629097551342812</v>
      </c>
      <c r="H16" s="31">
        <v>1042</v>
      </c>
      <c r="I16" s="31">
        <v>47</v>
      </c>
      <c r="J16" s="29">
        <f aca="true" t="shared" si="6" ref="J16:J25">H16/I16</f>
        <v>22.170212765957448</v>
      </c>
      <c r="K16" s="31">
        <v>4</v>
      </c>
      <c r="L16" s="52">
        <v>5</v>
      </c>
      <c r="M16" s="31">
        <v>180083.3</v>
      </c>
      <c r="N16" s="31">
        <v>12423</v>
      </c>
      <c r="O16" s="52">
        <f aca="true" t="shared" si="7" ref="O16:O25">M16/3.452</f>
        <v>52167.8157589803</v>
      </c>
      <c r="P16" s="54">
        <v>41334</v>
      </c>
      <c r="Q16" s="38" t="s">
        <v>73</v>
      </c>
      <c r="R16" s="15"/>
    </row>
    <row r="17" spans="1:18" ht="25.5" customHeight="1">
      <c r="A17" s="43">
        <f aca="true" t="shared" si="8" ref="A17:A25">A16+1</f>
        <v>12</v>
      </c>
      <c r="B17" s="49">
        <v>4</v>
      </c>
      <c r="C17" s="4" t="s">
        <v>81</v>
      </c>
      <c r="D17" s="32">
        <v>14705.1</v>
      </c>
      <c r="E17" s="52">
        <f t="shared" si="4"/>
        <v>4259.878331402086</v>
      </c>
      <c r="F17" s="52">
        <v>46977.5</v>
      </c>
      <c r="G17" s="17">
        <f t="shared" si="5"/>
        <v>-0.6869756798467351</v>
      </c>
      <c r="H17" s="32">
        <v>1017</v>
      </c>
      <c r="I17" s="31">
        <v>84</v>
      </c>
      <c r="J17" s="29">
        <f t="shared" si="6"/>
        <v>12.107142857142858</v>
      </c>
      <c r="K17" s="31">
        <v>6</v>
      </c>
      <c r="L17" s="52">
        <v>2</v>
      </c>
      <c r="M17" s="32">
        <v>61682.6</v>
      </c>
      <c r="N17" s="32">
        <v>4251</v>
      </c>
      <c r="O17" s="52">
        <f t="shared" si="7"/>
        <v>17868.655851680185</v>
      </c>
      <c r="P17" s="54">
        <v>41355</v>
      </c>
      <c r="Q17" s="38" t="s">
        <v>13</v>
      </c>
      <c r="R17" s="15"/>
    </row>
    <row r="18" spans="1:18" ht="25.5" customHeight="1">
      <c r="A18" s="43">
        <f t="shared" si="8"/>
        <v>13</v>
      </c>
      <c r="B18" s="49">
        <v>8</v>
      </c>
      <c r="C18" s="4" t="s">
        <v>62</v>
      </c>
      <c r="D18" s="32">
        <v>14462</v>
      </c>
      <c r="E18" s="52">
        <f t="shared" si="4"/>
        <v>4189.455388180765</v>
      </c>
      <c r="F18" s="52">
        <v>32251.5</v>
      </c>
      <c r="G18" s="17">
        <f t="shared" si="5"/>
        <v>-0.5515867479031983</v>
      </c>
      <c r="H18" s="32">
        <v>935</v>
      </c>
      <c r="I18" s="31">
        <v>42</v>
      </c>
      <c r="J18" s="29">
        <f t="shared" si="6"/>
        <v>22.261904761904763</v>
      </c>
      <c r="K18" s="31">
        <v>4</v>
      </c>
      <c r="L18" s="52">
        <v>3</v>
      </c>
      <c r="M18" s="32">
        <v>95990.2</v>
      </c>
      <c r="N18" s="32">
        <v>6529</v>
      </c>
      <c r="O18" s="52">
        <f t="shared" si="7"/>
        <v>27807.12630359212</v>
      </c>
      <c r="P18" s="54">
        <v>41348</v>
      </c>
      <c r="Q18" s="38" t="s">
        <v>13</v>
      </c>
      <c r="R18" s="15"/>
    </row>
    <row r="19" spans="1:18" ht="25.5" customHeight="1">
      <c r="A19" s="43">
        <f t="shared" si="8"/>
        <v>14</v>
      </c>
      <c r="B19" s="49">
        <v>10</v>
      </c>
      <c r="C19" s="4" t="s">
        <v>38</v>
      </c>
      <c r="D19" s="32">
        <v>8250</v>
      </c>
      <c r="E19" s="52">
        <f t="shared" si="4"/>
        <v>2389.9188876013905</v>
      </c>
      <c r="F19" s="52">
        <v>22206</v>
      </c>
      <c r="G19" s="17">
        <f t="shared" si="5"/>
        <v>-0.628478789516347</v>
      </c>
      <c r="H19" s="32">
        <v>602</v>
      </c>
      <c r="I19" s="31">
        <v>52</v>
      </c>
      <c r="J19" s="29">
        <f t="shared" si="6"/>
        <v>11.576923076923077</v>
      </c>
      <c r="K19" s="31">
        <v>6</v>
      </c>
      <c r="L19" s="52">
        <v>3</v>
      </c>
      <c r="M19" s="31">
        <v>71342.5</v>
      </c>
      <c r="N19" s="31">
        <v>5298</v>
      </c>
      <c r="O19" s="52">
        <f t="shared" si="7"/>
        <v>20667.004634994206</v>
      </c>
      <c r="P19" s="54">
        <v>41348</v>
      </c>
      <c r="Q19" s="38" t="s">
        <v>73</v>
      </c>
      <c r="R19" s="15"/>
    </row>
    <row r="20" spans="1:18" ht="25.5" customHeight="1">
      <c r="A20" s="43">
        <f t="shared" si="8"/>
        <v>15</v>
      </c>
      <c r="B20" s="49">
        <v>17</v>
      </c>
      <c r="C20" s="4" t="s">
        <v>18</v>
      </c>
      <c r="D20" s="32">
        <v>6370.5</v>
      </c>
      <c r="E20" s="52">
        <f t="shared" si="4"/>
        <v>1845.45191193511</v>
      </c>
      <c r="F20" s="52">
        <v>2269</v>
      </c>
      <c r="G20" s="17">
        <f t="shared" si="5"/>
        <v>1.8076245041868664</v>
      </c>
      <c r="H20" s="32">
        <v>388</v>
      </c>
      <c r="I20" s="31">
        <v>20</v>
      </c>
      <c r="J20" s="29">
        <f t="shared" si="6"/>
        <v>19.4</v>
      </c>
      <c r="K20" s="31">
        <v>2</v>
      </c>
      <c r="L20" s="52">
        <v>4</v>
      </c>
      <c r="M20" s="31">
        <v>43779</v>
      </c>
      <c r="N20" s="31">
        <v>2727</v>
      </c>
      <c r="O20" s="52">
        <f t="shared" si="7"/>
        <v>12682.213209733489</v>
      </c>
      <c r="P20" s="54">
        <v>41341</v>
      </c>
      <c r="Q20" s="38" t="s">
        <v>19</v>
      </c>
      <c r="R20" s="15"/>
    </row>
    <row r="21" spans="1:18" ht="25.5" customHeight="1">
      <c r="A21" s="43">
        <f t="shared" si="8"/>
        <v>16</v>
      </c>
      <c r="B21" s="49">
        <v>13</v>
      </c>
      <c r="C21" s="4" t="s">
        <v>69</v>
      </c>
      <c r="D21" s="32">
        <v>5566</v>
      </c>
      <c r="E21" s="52">
        <f t="shared" si="4"/>
        <v>1612.398609501738</v>
      </c>
      <c r="F21" s="52">
        <v>4603.5</v>
      </c>
      <c r="G21" s="17">
        <f t="shared" si="5"/>
        <v>0.20908004778972522</v>
      </c>
      <c r="H21" s="32">
        <v>418</v>
      </c>
      <c r="I21" s="31">
        <v>21</v>
      </c>
      <c r="J21" s="29">
        <f t="shared" si="6"/>
        <v>19.904761904761905</v>
      </c>
      <c r="K21" s="31">
        <v>3</v>
      </c>
      <c r="L21" s="52">
        <v>5</v>
      </c>
      <c r="M21" s="31">
        <v>123867.5</v>
      </c>
      <c r="N21" s="31">
        <v>8581</v>
      </c>
      <c r="O21" s="52">
        <f t="shared" si="7"/>
        <v>35882.82155272306</v>
      </c>
      <c r="P21" s="54">
        <v>41334</v>
      </c>
      <c r="Q21" s="38" t="s">
        <v>13</v>
      </c>
      <c r="R21" s="15"/>
    </row>
    <row r="22" spans="1:18" ht="25.5" customHeight="1">
      <c r="A22" s="43">
        <f t="shared" si="8"/>
        <v>17</v>
      </c>
      <c r="B22" s="49">
        <v>16</v>
      </c>
      <c r="C22" s="4" t="s">
        <v>58</v>
      </c>
      <c r="D22" s="32">
        <v>2477</v>
      </c>
      <c r="E22" s="52">
        <f t="shared" si="4"/>
        <v>717.5550405561993</v>
      </c>
      <c r="F22" s="52">
        <v>2313.5</v>
      </c>
      <c r="G22" s="17">
        <f t="shared" si="5"/>
        <v>0.07067214177652907</v>
      </c>
      <c r="H22" s="32">
        <v>199</v>
      </c>
      <c r="I22" s="31">
        <v>14</v>
      </c>
      <c r="J22" s="29">
        <f t="shared" si="6"/>
        <v>14.214285714285714</v>
      </c>
      <c r="K22" s="31">
        <v>1</v>
      </c>
      <c r="L22" s="52">
        <v>8</v>
      </c>
      <c r="M22" s="31">
        <v>56713</v>
      </c>
      <c r="N22" s="31">
        <v>4171</v>
      </c>
      <c r="O22" s="52">
        <f t="shared" si="7"/>
        <v>16429.026651216685</v>
      </c>
      <c r="P22" s="54">
        <v>41313</v>
      </c>
      <c r="Q22" s="38" t="s">
        <v>26</v>
      </c>
      <c r="R22" s="15"/>
    </row>
    <row r="23" spans="1:18" ht="25.5" customHeight="1">
      <c r="A23" s="43">
        <f t="shared" si="8"/>
        <v>18</v>
      </c>
      <c r="B23" s="49">
        <v>21</v>
      </c>
      <c r="C23" s="4" t="s">
        <v>20</v>
      </c>
      <c r="D23" s="31">
        <v>2194.5</v>
      </c>
      <c r="E23" s="52">
        <f t="shared" si="4"/>
        <v>635.7184241019698</v>
      </c>
      <c r="F23" s="52">
        <v>1089</v>
      </c>
      <c r="G23" s="17">
        <f t="shared" si="5"/>
        <v>1.0151515151515151</v>
      </c>
      <c r="H23" s="31">
        <v>192</v>
      </c>
      <c r="I23" s="31">
        <v>21</v>
      </c>
      <c r="J23" s="29">
        <f t="shared" si="6"/>
        <v>9.142857142857142</v>
      </c>
      <c r="K23" s="31">
        <v>2</v>
      </c>
      <c r="L23" s="52">
        <v>5</v>
      </c>
      <c r="M23" s="31">
        <v>20868.5</v>
      </c>
      <c r="N23" s="31">
        <v>1454</v>
      </c>
      <c r="O23" s="52">
        <f t="shared" si="7"/>
        <v>6045.336037079954</v>
      </c>
      <c r="P23" s="54">
        <v>41341</v>
      </c>
      <c r="Q23" s="38" t="s">
        <v>57</v>
      </c>
      <c r="R23" s="15"/>
    </row>
    <row r="24" spans="1:18" ht="25.5" customHeight="1">
      <c r="A24" s="43">
        <f t="shared" si="8"/>
        <v>19</v>
      </c>
      <c r="B24" s="49">
        <v>14</v>
      </c>
      <c r="C24" s="4" t="s">
        <v>55</v>
      </c>
      <c r="D24" s="31">
        <v>2178</v>
      </c>
      <c r="E24" s="52">
        <f t="shared" si="4"/>
        <v>630.9385863267671</v>
      </c>
      <c r="F24" s="52">
        <v>4010</v>
      </c>
      <c r="G24" s="17">
        <f t="shared" si="5"/>
        <v>-0.456857855361596</v>
      </c>
      <c r="H24" s="31">
        <v>181</v>
      </c>
      <c r="I24" s="31">
        <v>14</v>
      </c>
      <c r="J24" s="29">
        <f t="shared" si="6"/>
        <v>12.928571428571429</v>
      </c>
      <c r="K24" s="31">
        <v>1</v>
      </c>
      <c r="L24" s="52">
        <v>6</v>
      </c>
      <c r="M24" s="31">
        <v>78984.5</v>
      </c>
      <c r="N24" s="31">
        <v>5583</v>
      </c>
      <c r="O24" s="52">
        <f t="shared" si="7"/>
        <v>22880.79374275782</v>
      </c>
      <c r="P24" s="54">
        <v>41327</v>
      </c>
      <c r="Q24" s="38" t="s">
        <v>57</v>
      </c>
      <c r="R24" s="15"/>
    </row>
    <row r="25" spans="1:18" ht="25.5" customHeight="1">
      <c r="A25" s="43">
        <f t="shared" si="8"/>
        <v>20</v>
      </c>
      <c r="B25" s="49">
        <v>12</v>
      </c>
      <c r="C25" s="4" t="s">
        <v>22</v>
      </c>
      <c r="D25" s="32">
        <v>2133</v>
      </c>
      <c r="E25" s="52">
        <f t="shared" si="4"/>
        <v>617.9026651216686</v>
      </c>
      <c r="F25" s="52">
        <v>6919.54</v>
      </c>
      <c r="G25" s="17">
        <f t="shared" si="5"/>
        <v>-0.691742514675831</v>
      </c>
      <c r="H25" s="32">
        <v>182</v>
      </c>
      <c r="I25" s="31">
        <v>21</v>
      </c>
      <c r="J25" s="29">
        <f t="shared" si="6"/>
        <v>8.666666666666666</v>
      </c>
      <c r="K25" s="31">
        <v>3</v>
      </c>
      <c r="L25" s="52">
        <v>6</v>
      </c>
      <c r="M25" s="32">
        <v>374303</v>
      </c>
      <c r="N25" s="32">
        <v>29183</v>
      </c>
      <c r="O25" s="52">
        <f t="shared" si="7"/>
        <v>108430.76477404403</v>
      </c>
      <c r="P25" s="54">
        <v>41327</v>
      </c>
      <c r="Q25" s="38" t="s">
        <v>23</v>
      </c>
      <c r="R25" s="15"/>
    </row>
    <row r="26" spans="1:17" ht="27" customHeight="1">
      <c r="A26" s="43"/>
      <c r="B26" s="49"/>
      <c r="C26" s="12" t="s">
        <v>65</v>
      </c>
      <c r="D26" s="13">
        <f>SUM(D16:D25)+D14</f>
        <v>689900.0499999999</v>
      </c>
      <c r="E26" s="13">
        <f>SUM(E16:E25)+E14</f>
        <v>199855.17091541144</v>
      </c>
      <c r="F26" s="13">
        <v>854334.4400000001</v>
      </c>
      <c r="G26" s="14">
        <f t="shared" si="5"/>
        <v>-0.19247074951116347</v>
      </c>
      <c r="H26" s="13">
        <f>SUM(H16:H25)+H14</f>
        <v>48101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18</v>
      </c>
      <c r="C28" s="4" t="s">
        <v>84</v>
      </c>
      <c r="D28" s="32">
        <v>1567</v>
      </c>
      <c r="E28" s="52">
        <f aca="true" t="shared" si="9" ref="E28:E37">D28/3.452</f>
        <v>453.9397450753187</v>
      </c>
      <c r="F28" s="52">
        <v>1811</v>
      </c>
      <c r="G28" s="17">
        <f>(D28-F28)/F28</f>
        <v>-0.13473219215902815</v>
      </c>
      <c r="H28" s="32">
        <v>142</v>
      </c>
      <c r="I28" s="31">
        <v>21</v>
      </c>
      <c r="J28" s="29">
        <f aca="true" t="shared" si="10" ref="J28:J37">H28/I28</f>
        <v>6.761904761904762</v>
      </c>
      <c r="K28" s="31">
        <v>6</v>
      </c>
      <c r="L28" s="52">
        <v>12</v>
      </c>
      <c r="M28" s="31">
        <v>625822.49</v>
      </c>
      <c r="N28" s="31">
        <v>50017</v>
      </c>
      <c r="O28" s="52">
        <f aca="true" t="shared" si="11" ref="O28:O37">M28/3.452</f>
        <v>181292.72595596756</v>
      </c>
      <c r="P28" s="54">
        <v>41285</v>
      </c>
      <c r="Q28" s="38" t="s">
        <v>60</v>
      </c>
      <c r="R28" s="15"/>
    </row>
    <row r="29" spans="1:18" ht="25.5" customHeight="1">
      <c r="A29" s="43">
        <f aca="true" t="shared" si="12" ref="A29:A37">A28+1</f>
        <v>22</v>
      </c>
      <c r="B29" s="49">
        <v>20</v>
      </c>
      <c r="C29" s="4" t="s">
        <v>27</v>
      </c>
      <c r="D29" s="32">
        <v>1413</v>
      </c>
      <c r="E29" s="52">
        <f t="shared" si="9"/>
        <v>409.3279258400927</v>
      </c>
      <c r="F29" s="52">
        <v>1144</v>
      </c>
      <c r="G29" s="17">
        <f>(D29-F29)/F29</f>
        <v>0.23513986013986013</v>
      </c>
      <c r="H29" s="32">
        <v>138</v>
      </c>
      <c r="I29" s="31">
        <v>12</v>
      </c>
      <c r="J29" s="29">
        <f t="shared" si="10"/>
        <v>11.5</v>
      </c>
      <c r="K29" s="31">
        <v>4</v>
      </c>
      <c r="L29" s="52">
        <v>18</v>
      </c>
      <c r="M29" s="31">
        <v>679734.04</v>
      </c>
      <c r="N29" s="31">
        <v>54401</v>
      </c>
      <c r="O29" s="52">
        <f t="shared" si="11"/>
        <v>196910.20857473928</v>
      </c>
      <c r="P29" s="54">
        <v>41243</v>
      </c>
      <c r="Q29" s="38" t="s">
        <v>28</v>
      </c>
      <c r="R29" s="15"/>
    </row>
    <row r="30" spans="1:18" ht="25.5" customHeight="1">
      <c r="A30" s="43">
        <f t="shared" si="12"/>
        <v>23</v>
      </c>
      <c r="B30" s="49">
        <v>31</v>
      </c>
      <c r="C30" s="4" t="s">
        <v>78</v>
      </c>
      <c r="D30" s="32">
        <v>999</v>
      </c>
      <c r="E30" s="52">
        <f t="shared" si="9"/>
        <v>289.39745075318655</v>
      </c>
      <c r="F30" s="52">
        <v>42</v>
      </c>
      <c r="G30" s="17">
        <f>(D30-F30)/F30</f>
        <v>22.785714285714285</v>
      </c>
      <c r="H30" s="32">
        <v>84</v>
      </c>
      <c r="I30" s="31">
        <v>7</v>
      </c>
      <c r="J30" s="29">
        <f t="shared" si="10"/>
        <v>12</v>
      </c>
      <c r="K30" s="31">
        <v>3</v>
      </c>
      <c r="L30" s="52">
        <v>7</v>
      </c>
      <c r="M30" s="32">
        <v>14322</v>
      </c>
      <c r="N30" s="32">
        <v>1264</v>
      </c>
      <c r="O30" s="52">
        <f t="shared" si="11"/>
        <v>4148.899188876014</v>
      </c>
      <c r="P30" s="54">
        <v>41320</v>
      </c>
      <c r="Q30" s="38" t="s">
        <v>59</v>
      </c>
      <c r="R30" s="15"/>
    </row>
    <row r="31" spans="1:18" ht="25.5" customHeight="1">
      <c r="A31" s="43">
        <f t="shared" si="12"/>
        <v>24</v>
      </c>
      <c r="B31" s="49">
        <v>25</v>
      </c>
      <c r="C31" s="4" t="s">
        <v>74</v>
      </c>
      <c r="D31" s="32">
        <v>986</v>
      </c>
      <c r="E31" s="52">
        <f t="shared" si="9"/>
        <v>285.63151796060254</v>
      </c>
      <c r="F31" s="52">
        <v>640</v>
      </c>
      <c r="G31" s="17">
        <f>(D31-F31)/F31</f>
        <v>0.540625</v>
      </c>
      <c r="H31" s="32">
        <v>116</v>
      </c>
      <c r="I31" s="31">
        <v>12</v>
      </c>
      <c r="J31" s="29">
        <f t="shared" si="10"/>
        <v>9.666666666666666</v>
      </c>
      <c r="K31" s="31">
        <v>3</v>
      </c>
      <c r="L31" s="52">
        <v>8</v>
      </c>
      <c r="M31" s="31">
        <v>290250.75</v>
      </c>
      <c r="N31" s="31">
        <v>21176</v>
      </c>
      <c r="O31" s="52">
        <f t="shared" si="11"/>
        <v>84081.90903823871</v>
      </c>
      <c r="P31" s="54">
        <v>41313</v>
      </c>
      <c r="Q31" s="38" t="s">
        <v>14</v>
      </c>
      <c r="R31" s="15"/>
    </row>
    <row r="32" spans="1:18" ht="25.5" customHeight="1">
      <c r="A32" s="43">
        <f t="shared" si="12"/>
        <v>25</v>
      </c>
      <c r="B32" s="49">
        <v>22</v>
      </c>
      <c r="C32" s="4" t="s">
        <v>24</v>
      </c>
      <c r="D32" s="32">
        <v>592</v>
      </c>
      <c r="E32" s="52">
        <f t="shared" si="9"/>
        <v>171.49478563151797</v>
      </c>
      <c r="F32" s="52">
        <v>962</v>
      </c>
      <c r="G32" s="17">
        <f>(D32-F32)/F32</f>
        <v>-0.38461538461538464</v>
      </c>
      <c r="H32" s="32">
        <v>44</v>
      </c>
      <c r="I32" s="31">
        <v>7</v>
      </c>
      <c r="J32" s="29">
        <f t="shared" si="10"/>
        <v>6.285714285714286</v>
      </c>
      <c r="K32" s="31">
        <v>1</v>
      </c>
      <c r="L32" s="52">
        <v>16</v>
      </c>
      <c r="M32" s="32">
        <v>178813.9</v>
      </c>
      <c r="N32" s="32">
        <v>12527</v>
      </c>
      <c r="O32" s="52">
        <f t="shared" si="11"/>
        <v>51800.08690614137</v>
      </c>
      <c r="P32" s="54">
        <v>41257</v>
      </c>
      <c r="Q32" s="38" t="s">
        <v>25</v>
      </c>
      <c r="R32" s="15"/>
    </row>
    <row r="33" spans="1:18" ht="25.5" customHeight="1">
      <c r="A33" s="43">
        <f t="shared" si="12"/>
        <v>26</v>
      </c>
      <c r="B33" s="49" t="s">
        <v>70</v>
      </c>
      <c r="C33" s="4" t="s">
        <v>5</v>
      </c>
      <c r="D33" s="31">
        <v>548</v>
      </c>
      <c r="E33" s="52">
        <f t="shared" si="9"/>
        <v>158.74855156431056</v>
      </c>
      <c r="F33" s="52" t="s">
        <v>41</v>
      </c>
      <c r="G33" s="17" t="s">
        <v>70</v>
      </c>
      <c r="H33" s="31">
        <v>52</v>
      </c>
      <c r="I33" s="31">
        <v>6</v>
      </c>
      <c r="J33" s="29">
        <f t="shared" si="10"/>
        <v>8.666666666666666</v>
      </c>
      <c r="K33" s="31">
        <v>1</v>
      </c>
      <c r="L33" s="52"/>
      <c r="M33" s="31">
        <v>1595646.5</v>
      </c>
      <c r="N33" s="31">
        <v>97388</v>
      </c>
      <c r="O33" s="52">
        <f t="shared" si="11"/>
        <v>462238.2676709154</v>
      </c>
      <c r="P33" s="54">
        <v>41264</v>
      </c>
      <c r="Q33" s="38" t="s">
        <v>6</v>
      </c>
      <c r="R33" s="15"/>
    </row>
    <row r="34" spans="1:18" ht="25.5" customHeight="1">
      <c r="A34" s="43">
        <f t="shared" si="12"/>
        <v>27</v>
      </c>
      <c r="B34" s="49">
        <v>26</v>
      </c>
      <c r="C34" s="4" t="s">
        <v>79</v>
      </c>
      <c r="D34" s="32">
        <v>480</v>
      </c>
      <c r="E34" s="52">
        <f t="shared" si="9"/>
        <v>139.04982618771726</v>
      </c>
      <c r="F34" s="52">
        <v>294</v>
      </c>
      <c r="G34" s="17">
        <f>(D34-F34)/F34</f>
        <v>0.6326530612244898</v>
      </c>
      <c r="H34" s="32">
        <v>38</v>
      </c>
      <c r="I34" s="31">
        <v>4</v>
      </c>
      <c r="J34" s="29">
        <f t="shared" si="10"/>
        <v>9.5</v>
      </c>
      <c r="K34" s="31">
        <v>1</v>
      </c>
      <c r="L34" s="52">
        <v>15</v>
      </c>
      <c r="M34" s="32">
        <v>15824</v>
      </c>
      <c r="N34" s="32">
        <v>1305</v>
      </c>
      <c r="O34" s="52">
        <f t="shared" si="11"/>
        <v>4584.009269988413</v>
      </c>
      <c r="P34" s="54">
        <v>41264</v>
      </c>
      <c r="Q34" s="38" t="s">
        <v>83</v>
      </c>
      <c r="R34" s="15"/>
    </row>
    <row r="35" spans="1:18" ht="25.5" customHeight="1">
      <c r="A35" s="43">
        <f t="shared" si="12"/>
        <v>28</v>
      </c>
      <c r="B35" s="49">
        <v>23</v>
      </c>
      <c r="C35" s="4" t="s">
        <v>66</v>
      </c>
      <c r="D35" s="32">
        <v>458</v>
      </c>
      <c r="E35" s="52">
        <f t="shared" si="9"/>
        <v>132.67670915411355</v>
      </c>
      <c r="F35" s="52">
        <v>922</v>
      </c>
      <c r="G35" s="17">
        <f>(D35-F35)/F35</f>
        <v>-0.5032537960954447</v>
      </c>
      <c r="H35" s="32">
        <v>34</v>
      </c>
      <c r="I35" s="31">
        <v>2</v>
      </c>
      <c r="J35" s="29">
        <f t="shared" si="10"/>
        <v>17</v>
      </c>
      <c r="K35" s="31">
        <v>1</v>
      </c>
      <c r="L35" s="52">
        <v>9</v>
      </c>
      <c r="M35" s="32">
        <v>18434</v>
      </c>
      <c r="N35" s="32">
        <v>1517</v>
      </c>
      <c r="O35" s="52">
        <f t="shared" si="11"/>
        <v>5340.092699884125</v>
      </c>
      <c r="P35" s="54">
        <v>41306</v>
      </c>
      <c r="Q35" s="38" t="s">
        <v>67</v>
      </c>
      <c r="R35" s="15"/>
    </row>
    <row r="36" spans="1:18" ht="25.5" customHeight="1">
      <c r="A36" s="43">
        <f t="shared" si="12"/>
        <v>29</v>
      </c>
      <c r="B36" s="49" t="s">
        <v>82</v>
      </c>
      <c r="C36" s="4" t="s">
        <v>7</v>
      </c>
      <c r="D36" s="32">
        <v>206</v>
      </c>
      <c r="E36" s="52">
        <f t="shared" si="9"/>
        <v>59.67555040556199</v>
      </c>
      <c r="F36" s="52" t="s">
        <v>41</v>
      </c>
      <c r="G36" s="17" t="s">
        <v>70</v>
      </c>
      <c r="H36" s="32">
        <v>32</v>
      </c>
      <c r="I36" s="31">
        <v>8</v>
      </c>
      <c r="J36" s="29">
        <f t="shared" si="10"/>
        <v>4</v>
      </c>
      <c r="K36" s="31">
        <v>1</v>
      </c>
      <c r="L36" s="52">
        <v>42</v>
      </c>
      <c r="M36" s="31">
        <v>1854209.08</v>
      </c>
      <c r="N36" s="31">
        <v>147118</v>
      </c>
      <c r="O36" s="52">
        <f t="shared" si="11"/>
        <v>537140.5214368482</v>
      </c>
      <c r="P36" s="53">
        <v>41075</v>
      </c>
      <c r="Q36" s="38" t="s">
        <v>28</v>
      </c>
      <c r="R36" s="15"/>
    </row>
    <row r="37" spans="1:18" ht="25.5" customHeight="1">
      <c r="A37" s="43">
        <f t="shared" si="12"/>
        <v>30</v>
      </c>
      <c r="B37" s="49" t="s">
        <v>70</v>
      </c>
      <c r="C37" s="4" t="s">
        <v>8</v>
      </c>
      <c r="D37" s="32">
        <v>186</v>
      </c>
      <c r="E37" s="52">
        <f t="shared" si="9"/>
        <v>53.88180764774044</v>
      </c>
      <c r="F37" s="52" t="s">
        <v>41</v>
      </c>
      <c r="G37" s="17" t="s">
        <v>70</v>
      </c>
      <c r="H37" s="32">
        <v>31</v>
      </c>
      <c r="I37" s="31">
        <v>6</v>
      </c>
      <c r="J37" s="29">
        <f t="shared" si="10"/>
        <v>5.166666666666667</v>
      </c>
      <c r="K37" s="31">
        <v>1</v>
      </c>
      <c r="L37" s="52">
        <v>10</v>
      </c>
      <c r="M37" s="31">
        <v>120198.3</v>
      </c>
      <c r="N37" s="31">
        <v>8020</v>
      </c>
      <c r="O37" s="52">
        <f t="shared" si="11"/>
        <v>34819.90150637312</v>
      </c>
      <c r="P37" s="54">
        <v>41299</v>
      </c>
      <c r="Q37" s="38" t="s">
        <v>9</v>
      </c>
      <c r="R37" s="15"/>
    </row>
    <row r="38" spans="1:17" ht="27" customHeight="1">
      <c r="A38" s="43"/>
      <c r="B38" s="49"/>
      <c r="C38" s="12" t="s">
        <v>75</v>
      </c>
      <c r="D38" s="13">
        <f>SUM(D28:D37)+D26</f>
        <v>697335.0499999999</v>
      </c>
      <c r="E38" s="13">
        <f>SUM(E28:E37)+E26</f>
        <v>202008.9947856316</v>
      </c>
      <c r="F38" s="13">
        <v>859487.4400000001</v>
      </c>
      <c r="G38" s="14">
        <f>(D38-F38)/F38</f>
        <v>-0.18866173309059656</v>
      </c>
      <c r="H38" s="13">
        <f>SUM(H28:H37)+H26</f>
        <v>48812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/>
      <c r="C40" s="4" t="s">
        <v>10</v>
      </c>
      <c r="D40" s="32">
        <v>80</v>
      </c>
      <c r="E40" s="52">
        <f>D40/3.452</f>
        <v>23.174971031286212</v>
      </c>
      <c r="F40" s="52" t="s">
        <v>41</v>
      </c>
      <c r="G40" s="17" t="s">
        <v>70</v>
      </c>
      <c r="H40" s="32">
        <v>6</v>
      </c>
      <c r="I40" s="31">
        <v>2</v>
      </c>
      <c r="J40" s="29">
        <f>H40/I40</f>
        <v>3</v>
      </c>
      <c r="K40" s="31">
        <v>1</v>
      </c>
      <c r="L40" s="52"/>
      <c r="M40" s="31">
        <v>24607.5</v>
      </c>
      <c r="N40" s="31">
        <v>1853</v>
      </c>
      <c r="O40" s="52">
        <f>M40/3.452</f>
        <v>7128.476245654693</v>
      </c>
      <c r="P40" s="54">
        <v>41330</v>
      </c>
      <c r="Q40" s="38" t="s">
        <v>11</v>
      </c>
      <c r="R40" s="15"/>
    </row>
    <row r="41" spans="1:18" ht="25.5" customHeight="1">
      <c r="A41" s="43">
        <f>A40+1</f>
        <v>32</v>
      </c>
      <c r="B41" s="49">
        <v>30</v>
      </c>
      <c r="C41" s="4" t="s">
        <v>16</v>
      </c>
      <c r="D41" s="32">
        <v>78</v>
      </c>
      <c r="E41" s="52">
        <f>D41/3.452</f>
        <v>22.595596755504054</v>
      </c>
      <c r="F41" s="52">
        <v>126</v>
      </c>
      <c r="G41" s="17">
        <f>(D41-F41)/F41</f>
        <v>-0.38095238095238093</v>
      </c>
      <c r="H41" s="32">
        <v>13</v>
      </c>
      <c r="I41" s="31">
        <v>3</v>
      </c>
      <c r="J41" s="29">
        <f>H41/I41</f>
        <v>4.333333333333333</v>
      </c>
      <c r="K41" s="31">
        <v>1</v>
      </c>
      <c r="L41" s="52"/>
      <c r="M41" s="31">
        <v>1301391.9</v>
      </c>
      <c r="N41" s="31">
        <v>79202</v>
      </c>
      <c r="O41" s="52">
        <f>M41/3.452</f>
        <v>376996.4947856315</v>
      </c>
      <c r="P41" s="54">
        <v>41257</v>
      </c>
      <c r="Q41" s="38" t="s">
        <v>17</v>
      </c>
      <c r="R41" s="15"/>
    </row>
    <row r="42" spans="1:18" ht="25.5" customHeight="1">
      <c r="A42" s="43">
        <f>A41+1</f>
        <v>33</v>
      </c>
      <c r="B42" s="49">
        <v>29</v>
      </c>
      <c r="C42" s="4" t="s">
        <v>42</v>
      </c>
      <c r="D42" s="32">
        <v>32</v>
      </c>
      <c r="E42" s="52">
        <f>D42/3.452</f>
        <v>9.269988412514484</v>
      </c>
      <c r="F42" s="52">
        <v>134</v>
      </c>
      <c r="G42" s="17">
        <f>(D42-F42)/F42</f>
        <v>-0.7611940298507462</v>
      </c>
      <c r="H42" s="32">
        <v>6</v>
      </c>
      <c r="I42" s="31">
        <v>3</v>
      </c>
      <c r="J42" s="29">
        <f>H42/I42</f>
        <v>2</v>
      </c>
      <c r="K42" s="31"/>
      <c r="L42" s="52"/>
      <c r="M42" s="32">
        <v>3054</v>
      </c>
      <c r="N42" s="32">
        <v>292</v>
      </c>
      <c r="O42" s="52">
        <f>M42/3.452</f>
        <v>884.7045191193511</v>
      </c>
      <c r="P42" s="54">
        <v>41292</v>
      </c>
      <c r="Q42" s="38" t="s">
        <v>13</v>
      </c>
      <c r="R42" s="15"/>
    </row>
    <row r="43" spans="1:17" ht="27" customHeight="1">
      <c r="A43" s="43"/>
      <c r="B43" s="49"/>
      <c r="C43" s="12" t="s">
        <v>56</v>
      </c>
      <c r="D43" s="13">
        <f>SUM(D40:D42)+D38</f>
        <v>697525.0499999999</v>
      </c>
      <c r="E43" s="13">
        <f>SUM(E40:E42)+E38</f>
        <v>202064.0353418309</v>
      </c>
      <c r="F43" s="13">
        <v>859541.4400000001</v>
      </c>
      <c r="G43" s="14">
        <f>(D43-F43)/F43</f>
        <v>-0.18849165666753673</v>
      </c>
      <c r="H43" s="13">
        <f>SUM(H40:H42)+H38</f>
        <v>48837</v>
      </c>
      <c r="I43" s="13"/>
      <c r="J43" s="33"/>
      <c r="K43" s="35"/>
      <c r="L43" s="33"/>
      <c r="M43" s="36"/>
      <c r="N43" s="36"/>
      <c r="O43" s="36"/>
      <c r="P43" s="37"/>
      <c r="Q43" s="46"/>
    </row>
    <row r="44" spans="1:17" ht="12" customHeight="1">
      <c r="A44" s="47"/>
      <c r="B44" s="51"/>
      <c r="C44" s="9"/>
      <c r="D44" s="10"/>
      <c r="E44" s="10"/>
      <c r="F44" s="10"/>
      <c r="G44" s="22"/>
      <c r="H44" s="21"/>
      <c r="I44" s="23"/>
      <c r="J44" s="23"/>
      <c r="K44" s="34"/>
      <c r="L44" s="23"/>
      <c r="M44" s="24"/>
      <c r="N44" s="24"/>
      <c r="O44" s="24"/>
      <c r="P44" s="11"/>
      <c r="Q44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FNE1</cp:lastModifiedBy>
  <cp:lastPrinted>2011-08-12T18:36:21Z</cp:lastPrinted>
  <dcterms:created xsi:type="dcterms:W3CDTF">2001-12-28T12:53:09Z</dcterms:created>
  <dcterms:modified xsi:type="dcterms:W3CDTF">2013-04-15T12:34:46Z</dcterms:modified>
  <cp:category/>
  <cp:version/>
  <cp:contentType/>
  <cp:contentStatus/>
</cp:coreProperties>
</file>