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1640" windowHeight="14300" activeTab="0"/>
  </bookViews>
  <sheets>
    <sheet name="Balandžio 12 - 14 d.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<sst xmlns="http://schemas.openxmlformats.org/spreadsheetml/2006/main" count="122" uniqueCount="91">
  <si>
    <t>Džekas milžinų nugalėtojas
(Jack The Giant Slayer)</t>
  </si>
  <si>
    <t>Forum Cinemas /
Paramount</t>
  </si>
  <si>
    <t>Be ryšio
(Wrong)</t>
  </si>
  <si>
    <t>-</t>
  </si>
  <si>
    <t>Gimę mylėti
(Twice Born)</t>
  </si>
  <si>
    <t>Hobitas: nelaukta kelionė 3D
(The Hobbit: An Unexpected Journey)</t>
  </si>
  <si>
    <t>Olimpo apgultis
(Olympus Has Fallen)</t>
  </si>
  <si>
    <t>Teresės nuodėmė
(Therese Desqueyroux)</t>
  </si>
  <si>
    <t>Pilnos rankos pistoletų
(Una Pistola el cada mano / A Gun in Each Hand)</t>
  </si>
  <si>
    <t>Sniego karalienė 3D
(Snow Queen)</t>
  </si>
  <si>
    <t>ACME Film</t>
  </si>
  <si>
    <t>Pašėlę pirmieji metai
(I Give It A Year)</t>
  </si>
  <si>
    <t>Pagalbos šauksmas
(The Call)</t>
  </si>
  <si>
    <t>Linkolnas
(Lincoln)</t>
  </si>
  <si>
    <t>Top Film</t>
  </si>
  <si>
    <t>Gimtadienis
(21 and Over)</t>
  </si>
  <si>
    <t>Forum Cinemas /
WDSMPI</t>
  </si>
  <si>
    <t>Ralfas Griovėjas
(Wreck-It Ralph)</t>
  </si>
  <si>
    <t xml:space="preserve">Balandžio 12 - 14 d.  Lietuvos kino teatruose rodytų filmų top-30 </t>
  </si>
  <si>
    <t>Balandžio
5 - 7 d.
pajamos
(Lt)</t>
  </si>
  <si>
    <t>Balandžio
12 - 14 d.
pajamos
(Lt)</t>
  </si>
  <si>
    <t>Balandžio
12 - 14 d.
žiūrovų 
sk.</t>
  </si>
  <si>
    <t>Balandžio
12 - 14 d.
pajamos
(Eur)</t>
  </si>
  <si>
    <t>Prior Entertainment</t>
  </si>
  <si>
    <t>N</t>
  </si>
  <si>
    <t>Forum Cinemas /
Universal</t>
  </si>
  <si>
    <t>VISO (top30):</t>
  </si>
  <si>
    <t>Žiūrovų lanko-mumo vidurkis</t>
  </si>
  <si>
    <t>Kopijų 
sk.</t>
  </si>
  <si>
    <t>ACME Film /
Warner Bros.</t>
  </si>
  <si>
    <t>Ana Karenina
(Ana Karenina)</t>
  </si>
  <si>
    <t>Rodymo 
savaitė</t>
  </si>
  <si>
    <t>\</t>
  </si>
  <si>
    <t>Bendros
pajamos
(Lt)</t>
  </si>
  <si>
    <t>Bendras
žiūrovų
sk.</t>
  </si>
  <si>
    <t>-</t>
  </si>
  <si>
    <t>Bendros
pajamos
(Eur)</t>
  </si>
  <si>
    <t>VISO (top10):</t>
  </si>
  <si>
    <t>N</t>
  </si>
  <si>
    <t>Parkeris
(Parker)</t>
  </si>
  <si>
    <t>Tamsus dangus
(Dark Skies)</t>
  </si>
  <si>
    <t>Krudžiai
(Croods)</t>
  </si>
  <si>
    <t>Intercinema</t>
  </si>
  <si>
    <t>Hičkokas
(Hitchcock)</t>
  </si>
  <si>
    <t>Diatlovo perėja: dingudisi ekspedicija
(The Dyatlov Pass Incident)</t>
  </si>
  <si>
    <t>Ozas: didingas ir galingas
(Oz. The Great and Powerful)</t>
  </si>
  <si>
    <t>Forum Cinemas /
Universal</t>
  </si>
  <si>
    <t>Theatrical Film Distribution /
20th Century Fox</t>
  </si>
  <si>
    <t>7 dienos Havanoje
(7 Days in Havana)</t>
  </si>
  <si>
    <t>A-One Films</t>
  </si>
  <si>
    <t>Top Film</t>
  </si>
  <si>
    <t>Optimisto istorija
(Silver Linings Playbook)</t>
  </si>
  <si>
    <t>Šalutinis poveikis
(Side Effects)</t>
  </si>
  <si>
    <t>Magiškas Paryžius 3
(Magic Paris 3)</t>
  </si>
  <si>
    <t>Ką išdarinėja vyrai
(Chto tvorjat muzchini)</t>
  </si>
  <si>
    <t>Mama
(Mama)</t>
  </si>
  <si>
    <t>Incognito Films</t>
  </si>
  <si>
    <t>Garsų pasaulio įrašai</t>
  </si>
  <si>
    <t>VISO (top20):</t>
  </si>
  <si>
    <t xml:space="preserve">Platintojas </t>
  </si>
  <si>
    <t>ACME Film</t>
  </si>
  <si>
    <t>Filmas</t>
  </si>
  <si>
    <t>Premjeros
data</t>
  </si>
  <si>
    <t>Pakitimas</t>
  </si>
  <si>
    <t>Seansų
sk.</t>
  </si>
  <si>
    <t>\</t>
  </si>
  <si>
    <t>Milijardierius ir blondinė
(Gambit)</t>
  </si>
  <si>
    <t>Batuotas katinas Pūkis
(Puss In Boots)</t>
  </si>
  <si>
    <t>Forum Cinemas /
Paramount</t>
  </si>
  <si>
    <t>Skrydis
(Flight)</t>
  </si>
  <si>
    <t>Forum Cinemas /
Paramount</t>
  </si>
  <si>
    <t>Emigrantai
(Emigrants)</t>
  </si>
  <si>
    <t>Justinas Krisiūnas</t>
  </si>
  <si>
    <t>VISO:</t>
  </si>
  <si>
    <t>Valentinas vienas
(Valentine Alone)</t>
  </si>
  <si>
    <t>Argo
(Argo)</t>
  </si>
  <si>
    <t>Sielonešė
(The Host)</t>
  </si>
  <si>
    <t>Niujorko šešėlyje
(Place Beyond the Pines)</t>
  </si>
  <si>
    <t>-</t>
  </si>
  <si>
    <t>N</t>
  </si>
  <si>
    <t>Loraksas
(Dr. Seuss' The Lorax)</t>
  </si>
  <si>
    <t>Forum Cinemas /
Universal</t>
  </si>
  <si>
    <t>Coco Chanel ir Igoris Stravinskis 
(Coco Chanel and Igor Stravinsky)</t>
  </si>
  <si>
    <t>A-One Films</t>
  </si>
  <si>
    <t>Sapnuoju, kad einu
(Dreaming the Path)</t>
  </si>
  <si>
    <t>Era Film</t>
  </si>
  <si>
    <t>Užmirštieji
(Oblivion)</t>
  </si>
  <si>
    <t>Forum Cinemas /
Universal</t>
  </si>
  <si>
    <t>Medžioklė
(The Hunt)</t>
  </si>
  <si>
    <t>Kaunas International Film Festival</t>
  </si>
  <si>
    <t>Eilinis Džo. Kerštas
(G.I. Joe 2: Retaliation)</t>
  </si>
</sst>
</file>

<file path=xl/styles.xml><?xml version="1.0" encoding="utf-8"?>
<styleSheet xmlns="http://schemas.openxmlformats.org/spreadsheetml/2006/main">
  <numFmts count="48">
    <numFmt numFmtId="5" formatCode="#,##0&quot;Lt&quot;;\-#,##0&quot;Lt&quot;"/>
    <numFmt numFmtId="6" formatCode="#,##0&quot;Lt&quot;;[Red]\-#,##0&quot;Lt&quot;"/>
    <numFmt numFmtId="7" formatCode="#,##0.00&quot;Lt&quot;;\-#,##0.00&quot;Lt&quot;"/>
    <numFmt numFmtId="8" formatCode="#,##0.00&quot;Lt&quot;;[Red]\-#,##0.00&quot;Lt&quot;"/>
    <numFmt numFmtId="42" formatCode="_-* #,##0&quot;Lt&quot;_-;\-* #,##0&quot;Lt&quot;_-;_-* &quot;-&quot;&quot;Lt&quot;_-;_-@_-"/>
    <numFmt numFmtId="41" formatCode="_-* #,##0_L_t_-;\-* #,##0_L_t_-;_-* &quot;-&quot;_L_t_-;_-@_-"/>
    <numFmt numFmtId="44" formatCode="_-* #,##0.00&quot;Lt&quot;_-;\-* #,##0.00&quot;Lt&quot;_-;_-* &quot;-&quot;??&quot;Lt&quot;_-;_-@_-"/>
    <numFmt numFmtId="43" formatCode="_-* #,##0.00_L_t_-;\-* #,##0.00_L_t_-;_-* &quot;-&quot;??_L_t_-;_-@_-"/>
    <numFmt numFmtId="164" formatCode="_-* #,##0&quot;Lt&quot;_-;\-* #,##0&quot;Lt&quot;_-;_-* &quot;-&quot;&quot;Lt&quot;_-;_-@_-"/>
    <numFmt numFmtId="165" formatCode="_-* #,##0_L_t_-;\-* #,##0_L_t_-;_-* &quot;-&quot;_L_t_-;_-@_-"/>
    <numFmt numFmtId="166" formatCode="_-* #,##0.00&quot;Lt&quot;_-;\-* #,##0.00&quot;Lt&quot;_-;_-* &quot;-&quot;??&quot;Lt&quot;_-;_-@_-"/>
    <numFmt numFmtId="167" formatCode="_-* #,##0.00_L_t_-;\-* #,##0.00_L_t_-;_-* &quot;-&quot;??_L_t_-;_-@_-"/>
    <numFmt numFmtId="168" formatCode="#,##0&quot;р.&quot;;\-#,##0&quot;р.&quot;"/>
    <numFmt numFmtId="169" formatCode="#,##0&quot;р.&quot;;[Red]\-#,##0&quot;р.&quot;"/>
    <numFmt numFmtId="170" formatCode="#,##0.00&quot;р.&quot;;\-#,##0.00&quot;р.&quot;"/>
    <numFmt numFmtId="171" formatCode="#,##0.00&quot;р.&quot;;[Red]\-#,##0.00&quot;р.&quot;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#,##0\ &quot;Lt&quot;;\-#,##0\ &quot;Lt&quot;"/>
    <numFmt numFmtId="177" formatCode="#,##0\ &quot;Lt&quot;;[Red]\-#,##0\ &quot;Lt&quot;"/>
    <numFmt numFmtId="178" formatCode="#,##0.00\ &quot;Lt&quot;;\-#,##0.00\ &quot;Lt&quot;"/>
    <numFmt numFmtId="179" formatCode="#,##0.00\ &quot;Lt&quot;;[Red]\-#,##0.00\ &quot;Lt&quot;"/>
    <numFmt numFmtId="180" formatCode="_-* #,##0\ &quot;Lt&quot;_-;\-* #,##0\ &quot;Lt&quot;_-;_-* &quot;-&quot;\ &quot;Lt&quot;_-;_-@_-"/>
    <numFmt numFmtId="181" formatCode="_-* #,##0\ _L_t_-;\-* #,##0\ _L_t_-;_-* &quot;-&quot;\ _L_t_-;_-@_-"/>
    <numFmt numFmtId="182" formatCode="_-* #,##0.00\ &quot;Lt&quot;_-;\-* #,##0.00\ &quot;Lt&quot;_-;_-* &quot;-&quot;??\ &quot;Lt&quot;_-;_-@_-"/>
    <numFmt numFmtId="183" formatCode="_-* #,##0.00\ _L_t_-;\-* #,##0.00\ _L_t_-;_-* &quot;-&quot;??\ _L_t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yyyy\.mm\.dd"/>
    <numFmt numFmtId="193" formatCode="[$-409]dddd\,\ mmmm\ dd\,\ yyyy"/>
    <numFmt numFmtId="194" formatCode="yyyy\.mm\.dd;@"/>
    <numFmt numFmtId="195" formatCode="yyyy/mm/dd;@"/>
    <numFmt numFmtId="196" formatCode="mmm/yyyy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yyyy/mm/dd"/>
    <numFmt numFmtId="202" formatCode="0.00"/>
    <numFmt numFmtId="203" formatCode="#,##0\ &quot;Lt&quot;"/>
  </numFmts>
  <fonts count="28">
    <font>
      <sz val="10"/>
      <name val="Arial"/>
      <family val="0"/>
    </font>
    <font>
      <b/>
      <sz val="16"/>
      <name val="Verdana"/>
      <family val="0"/>
    </font>
    <font>
      <b/>
      <sz val="10"/>
      <name val="Verdana"/>
      <family val="0"/>
    </font>
    <font>
      <sz val="10"/>
      <name val="Verdana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color indexed="8"/>
      <name val="Verdana"/>
      <family val="2"/>
    </font>
    <font>
      <b/>
      <i/>
      <sz val="10"/>
      <name val="Verdana"/>
      <family val="0"/>
    </font>
    <font>
      <b/>
      <sz val="10"/>
      <color indexed="8"/>
      <name val="Verdana"/>
      <family val="0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2" borderId="1" applyNumberFormat="0" applyAlignment="0" applyProtection="0"/>
    <xf numFmtId="0" fontId="14" fillId="15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8" borderId="0" applyNumberFormat="0" applyBorder="0" applyAlignment="0" applyProtection="0"/>
    <xf numFmtId="0" fontId="0" fillId="4" borderId="7" applyNumberFormat="0" applyFont="0" applyAlignment="0" applyProtection="0"/>
    <xf numFmtId="0" fontId="23" fillId="2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vertical="justify" wrapText="1"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1" fontId="7" fillId="17" borderId="10" xfId="0" applyNumberFormat="1" applyFont="1" applyFill="1" applyBorder="1" applyAlignment="1">
      <alignment horizontal="center" vertical="center"/>
    </xf>
    <xf numFmtId="3" fontId="7" fillId="2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1" fontId="7" fillId="2" borderId="10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3" fillId="18" borderId="10" xfId="0" applyFont="1" applyFill="1" applyBorder="1" applyAlignment="1">
      <alignment horizontal="center" vertical="center"/>
    </xf>
    <xf numFmtId="3" fontId="3" fillId="18" borderId="10" xfId="0" applyNumberFormat="1" applyFont="1" applyFill="1" applyBorder="1" applyAlignment="1">
      <alignment/>
    </xf>
    <xf numFmtId="0" fontId="3" fillId="18" borderId="10" xfId="0" applyFont="1" applyFill="1" applyBorder="1" applyAlignment="1">
      <alignment/>
    </xf>
    <xf numFmtId="1" fontId="3" fillId="18" borderId="10" xfId="0" applyNumberFormat="1" applyFont="1" applyFill="1" applyBorder="1" applyAlignment="1">
      <alignment/>
    </xf>
    <xf numFmtId="194" fontId="3" fillId="18" borderId="10" xfId="0" applyNumberFormat="1" applyFont="1" applyFill="1" applyBorder="1" applyAlignment="1">
      <alignment vertical="center" wrapText="1"/>
    </xf>
    <xf numFmtId="3" fontId="3" fillId="2" borderId="10" xfId="0" applyNumberFormat="1" applyFont="1" applyFill="1" applyBorder="1" applyAlignment="1">
      <alignment horizontal="center" vertical="center"/>
    </xf>
    <xf numFmtId="3" fontId="7" fillId="2" borderId="10" xfId="0" applyNumberFormat="1" applyFont="1" applyFill="1" applyBorder="1" applyAlignment="1">
      <alignment horizontal="center" vertical="center"/>
    </xf>
    <xf numFmtId="194" fontId="7" fillId="0" borderId="10" xfId="0" applyNumberFormat="1" applyFont="1" applyBorder="1" applyAlignment="1">
      <alignment horizontal="center" vertical="center"/>
    </xf>
    <xf numFmtId="49" fontId="3" fillId="2" borderId="10" xfId="0" applyNumberFormat="1" applyFont="1" applyFill="1" applyBorder="1" applyAlignment="1">
      <alignment vertical="center" wrapText="1"/>
    </xf>
    <xf numFmtId="3" fontId="3" fillId="2" borderId="10" xfId="0" applyNumberFormat="1" applyFont="1" applyFill="1" applyBorder="1" applyAlignment="1" applyProtection="1">
      <alignment horizontal="center" vertical="center" wrapText="1"/>
      <protection/>
    </xf>
    <xf numFmtId="10" fontId="7" fillId="2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10" fontId="9" fillId="2" borderId="10" xfId="0" applyNumberFormat="1" applyFont="1" applyFill="1" applyBorder="1" applyAlignment="1">
      <alignment horizontal="center" vertical="center"/>
    </xf>
    <xf numFmtId="49" fontId="3" fillId="18" borderId="10" xfId="0" applyNumberFormat="1" applyFont="1" applyFill="1" applyBorder="1" applyAlignment="1">
      <alignment vertical="justify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18" borderId="11" xfId="0" applyNumberFormat="1" applyFont="1" applyFill="1" applyBorder="1" applyAlignment="1">
      <alignment vertical="center" wrapText="1"/>
    </xf>
    <xf numFmtId="0" fontId="3" fillId="0" borderId="16" xfId="0" applyFont="1" applyBorder="1" applyAlignment="1">
      <alignment horizontal="center" vertical="center"/>
    </xf>
    <xf numFmtId="194" fontId="7" fillId="0" borderId="17" xfId="0" applyNumberFormat="1" applyFont="1" applyBorder="1" applyAlignment="1">
      <alignment horizontal="center" vertical="center" wrapText="1"/>
    </xf>
    <xf numFmtId="3" fontId="9" fillId="2" borderId="10" xfId="0" applyNumberFormat="1" applyFont="1" applyFill="1" applyBorder="1" applyAlignment="1">
      <alignment horizontal="center" vertical="center"/>
    </xf>
    <xf numFmtId="194" fontId="7" fillId="0" borderId="10" xfId="0" applyNumberFormat="1" applyFont="1" applyBorder="1" applyAlignment="1">
      <alignment horizontal="center" vertical="center" wrapText="1"/>
    </xf>
    <xf numFmtId="201" fontId="7" fillId="2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rzan\Downloads\Emigrantai%2012-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rzan\Downloads\Gambitas.ataskaita2013.04.12-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rzan\Downloads\Olimpas.ataskaita2013.04.12-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migranta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C"/>
      <sheetName val="Multikino"/>
      <sheetName val="Alytus"/>
      <sheetName val="SiauliaiAtlantis"/>
      <sheetName val="Marijampole"/>
      <sheetName val="Tota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C"/>
      <sheetName val="Multikino"/>
      <sheetName val="Tot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zoomScale="75" zoomScaleNormal="75" zoomScalePageLayoutView="0" workbookViewId="0" topLeftCell="A1">
      <selection activeCell="A1" sqref="A1"/>
    </sheetView>
  </sheetViews>
  <sheetFormatPr defaultColWidth="8.7109375" defaultRowHeight="12.75"/>
  <cols>
    <col min="1" max="1" width="4.421875" style="6" customWidth="1"/>
    <col min="2" max="2" width="4.140625" style="6" customWidth="1"/>
    <col min="3" max="3" width="53.421875" style="6" customWidth="1"/>
    <col min="4" max="6" width="10.7109375" style="6" bestFit="1" customWidth="1"/>
    <col min="7" max="7" width="13.140625" style="6" bestFit="1" customWidth="1"/>
    <col min="8" max="8" width="10.7109375" style="6" customWidth="1"/>
    <col min="9" max="9" width="8.28125" style="6" customWidth="1"/>
    <col min="10" max="10" width="8.8515625" style="6" customWidth="1"/>
    <col min="11" max="11" width="9.140625" style="6" bestFit="1" customWidth="1"/>
    <col min="12" max="12" width="9.140625" style="6" customWidth="1"/>
    <col min="13" max="13" width="11.8515625" style="6" customWidth="1"/>
    <col min="14" max="14" width="11.421875" style="6" customWidth="1"/>
    <col min="15" max="15" width="11.140625" style="6" bestFit="1" customWidth="1"/>
    <col min="16" max="16" width="13.421875" style="6" customWidth="1"/>
    <col min="17" max="17" width="25.7109375" style="6" bestFit="1" customWidth="1"/>
    <col min="18" max="16384" width="8.7109375" style="6" customWidth="1"/>
  </cols>
  <sheetData>
    <row r="1" spans="1:10" ht="19.5">
      <c r="A1" s="1" t="s">
        <v>18</v>
      </c>
      <c r="B1" s="2"/>
      <c r="C1" s="2"/>
      <c r="D1" s="3"/>
      <c r="E1" s="3"/>
      <c r="F1" s="3"/>
      <c r="G1" s="2"/>
      <c r="H1" s="4"/>
      <c r="I1" s="5"/>
      <c r="J1" s="4"/>
    </row>
    <row r="2" ht="13.5" thickBot="1"/>
    <row r="3" spans="1:17" ht="57" customHeight="1">
      <c r="A3" s="29"/>
      <c r="B3" s="30"/>
      <c r="C3" s="31" t="s">
        <v>61</v>
      </c>
      <c r="D3" s="31" t="s">
        <v>20</v>
      </c>
      <c r="E3" s="31" t="s">
        <v>22</v>
      </c>
      <c r="F3" s="31" t="s">
        <v>19</v>
      </c>
      <c r="G3" s="31" t="s">
        <v>63</v>
      </c>
      <c r="H3" s="31" t="s">
        <v>21</v>
      </c>
      <c r="I3" s="31" t="s">
        <v>64</v>
      </c>
      <c r="J3" s="31" t="s">
        <v>27</v>
      </c>
      <c r="K3" s="31" t="s">
        <v>28</v>
      </c>
      <c r="L3" s="31" t="s">
        <v>31</v>
      </c>
      <c r="M3" s="31" t="s">
        <v>33</v>
      </c>
      <c r="N3" s="31" t="s">
        <v>34</v>
      </c>
      <c r="O3" s="31" t="s">
        <v>36</v>
      </c>
      <c r="P3" s="31" t="s">
        <v>62</v>
      </c>
      <c r="Q3" s="32" t="s">
        <v>59</v>
      </c>
    </row>
    <row r="4" spans="1:17" ht="27.75" customHeight="1">
      <c r="A4" s="33">
        <v>1</v>
      </c>
      <c r="B4" s="36" t="s">
        <v>79</v>
      </c>
      <c r="C4" s="21" t="s">
        <v>86</v>
      </c>
      <c r="D4" s="22">
        <v>120598</v>
      </c>
      <c r="E4" s="19">
        <f aca="true" t="shared" si="0" ref="E4:E13">D4/3.452</f>
        <v>34935.68945538818</v>
      </c>
      <c r="F4" s="19" t="s">
        <v>78</v>
      </c>
      <c r="G4" s="23" t="s">
        <v>35</v>
      </c>
      <c r="H4" s="22">
        <v>7941</v>
      </c>
      <c r="I4" s="18">
        <v>100</v>
      </c>
      <c r="J4" s="8">
        <f aca="true" t="shared" si="1" ref="J4:J13">H4/I4</f>
        <v>79.41</v>
      </c>
      <c r="K4" s="18">
        <v>8</v>
      </c>
      <c r="L4" s="19">
        <v>1</v>
      </c>
      <c r="M4" s="22">
        <v>129286</v>
      </c>
      <c r="N4" s="22">
        <v>8518</v>
      </c>
      <c r="O4" s="19">
        <f aca="true" t="shared" si="2" ref="O4:O13">M4/3.452</f>
        <v>37452.49130938586</v>
      </c>
      <c r="P4" s="37">
        <v>41376</v>
      </c>
      <c r="Q4" s="28" t="s">
        <v>87</v>
      </c>
    </row>
    <row r="5" spans="1:17" ht="27.75" customHeight="1">
      <c r="A5" s="33">
        <f>A4+1</f>
        <v>2</v>
      </c>
      <c r="B5" s="36">
        <v>1</v>
      </c>
      <c r="C5" s="21" t="s">
        <v>41</v>
      </c>
      <c r="D5" s="22">
        <v>104073.5</v>
      </c>
      <c r="E5" s="19">
        <f t="shared" si="0"/>
        <v>30148.75434530707</v>
      </c>
      <c r="F5" s="19">
        <v>152491.05</v>
      </c>
      <c r="G5" s="23">
        <f>(D5-F5)/F5</f>
        <v>-0.31751076538590295</v>
      </c>
      <c r="H5" s="22">
        <v>7778</v>
      </c>
      <c r="I5" s="18">
        <v>165</v>
      </c>
      <c r="J5" s="8">
        <f t="shared" si="1"/>
        <v>47.13939393939394</v>
      </c>
      <c r="K5" s="18">
        <v>20</v>
      </c>
      <c r="L5" s="19">
        <v>4</v>
      </c>
      <c r="M5" s="22">
        <v>1076803.75</v>
      </c>
      <c r="N5" s="22">
        <v>81008</v>
      </c>
      <c r="O5" s="19">
        <f t="shared" si="2"/>
        <v>311936.19640787947</v>
      </c>
      <c r="P5" s="37">
        <v>41355</v>
      </c>
      <c r="Q5" s="28" t="s">
        <v>47</v>
      </c>
    </row>
    <row r="6" spans="1:17" ht="27.75" customHeight="1">
      <c r="A6" s="33">
        <f aca="true" t="shared" si="3" ref="A6:A13">A5+1</f>
        <v>3</v>
      </c>
      <c r="B6" s="36" t="s">
        <v>38</v>
      </c>
      <c r="C6" s="21" t="s">
        <v>66</v>
      </c>
      <c r="D6" s="22">
        <v>44882.5</v>
      </c>
      <c r="E6" s="19">
        <f t="shared" si="0"/>
        <v>13001.882966396292</v>
      </c>
      <c r="F6" s="19" t="s">
        <v>35</v>
      </c>
      <c r="G6" s="23" t="s">
        <v>35</v>
      </c>
      <c r="H6" s="22">
        <v>2881</v>
      </c>
      <c r="I6" s="18">
        <v>196</v>
      </c>
      <c r="J6" s="8">
        <f t="shared" si="1"/>
        <v>14.698979591836734</v>
      </c>
      <c r="K6" s="18">
        <v>8</v>
      </c>
      <c r="L6" s="19">
        <v>1</v>
      </c>
      <c r="M6" s="22">
        <v>52229.5</v>
      </c>
      <c r="N6" s="22">
        <v>3406</v>
      </c>
      <c r="O6" s="19">
        <f t="shared" si="2"/>
        <v>15130.21436848204</v>
      </c>
      <c r="P6" s="37">
        <v>41376</v>
      </c>
      <c r="Q6" s="28" t="s">
        <v>56</v>
      </c>
    </row>
    <row r="7" spans="1:17" ht="27.75" customHeight="1">
      <c r="A7" s="33">
        <f t="shared" si="3"/>
        <v>4</v>
      </c>
      <c r="B7" s="36">
        <v>2</v>
      </c>
      <c r="C7" s="21" t="s">
        <v>0</v>
      </c>
      <c r="D7" s="22">
        <v>38657.5</v>
      </c>
      <c r="E7" s="19">
        <f t="shared" si="0"/>
        <v>11198.580533024335</v>
      </c>
      <c r="F7" s="19">
        <v>73776.3</v>
      </c>
      <c r="G7" s="23">
        <f>(D7-F7)/F7</f>
        <v>-0.4760173660104939</v>
      </c>
      <c r="H7" s="22">
        <v>2482</v>
      </c>
      <c r="I7" s="18">
        <v>83</v>
      </c>
      <c r="J7" s="8">
        <f t="shared" si="1"/>
        <v>29.903614457831324</v>
      </c>
      <c r="K7" s="18">
        <v>13</v>
      </c>
      <c r="L7" s="19">
        <v>2</v>
      </c>
      <c r="M7" s="22">
        <v>161736.4</v>
      </c>
      <c r="N7" s="22">
        <v>10222</v>
      </c>
      <c r="O7" s="19">
        <f t="shared" si="2"/>
        <v>46852.95480880649</v>
      </c>
      <c r="P7" s="37">
        <v>41369</v>
      </c>
      <c r="Q7" s="28" t="s">
        <v>29</v>
      </c>
    </row>
    <row r="8" spans="1:17" ht="27.75" customHeight="1">
      <c r="A8" s="33">
        <f t="shared" si="3"/>
        <v>5</v>
      </c>
      <c r="B8" s="36" t="s">
        <v>24</v>
      </c>
      <c r="C8" s="21" t="s">
        <v>77</v>
      </c>
      <c r="D8" s="22">
        <v>31946.86</v>
      </c>
      <c r="E8" s="19">
        <f t="shared" si="0"/>
        <v>9254.594438006952</v>
      </c>
      <c r="F8" s="19" t="s">
        <v>78</v>
      </c>
      <c r="G8" s="23" t="s">
        <v>35</v>
      </c>
      <c r="H8" s="22">
        <v>2106</v>
      </c>
      <c r="I8" s="18">
        <v>91</v>
      </c>
      <c r="J8" s="8">
        <f t="shared" si="1"/>
        <v>23.142857142857142</v>
      </c>
      <c r="K8" s="18">
        <v>7</v>
      </c>
      <c r="L8" s="19">
        <v>1</v>
      </c>
      <c r="M8" s="22">
        <v>31946.86</v>
      </c>
      <c r="N8" s="22">
        <v>2106</v>
      </c>
      <c r="O8" s="19">
        <f t="shared" si="2"/>
        <v>9254.594438006952</v>
      </c>
      <c r="P8" s="37">
        <v>41376</v>
      </c>
      <c r="Q8" s="28" t="s">
        <v>23</v>
      </c>
    </row>
    <row r="9" spans="1:17" ht="27.75" customHeight="1">
      <c r="A9" s="33">
        <f t="shared" si="3"/>
        <v>6</v>
      </c>
      <c r="B9" s="36">
        <v>9</v>
      </c>
      <c r="C9" s="21" t="s">
        <v>71</v>
      </c>
      <c r="D9" s="22">
        <v>22526</v>
      </c>
      <c r="E9" s="19">
        <f t="shared" si="0"/>
        <v>6525.492468134415</v>
      </c>
      <c r="F9" s="19">
        <v>10424</v>
      </c>
      <c r="G9" s="23">
        <f aca="true" t="shared" si="4" ref="G9:G14">(D9-F9)/F9</f>
        <v>1.160974673829624</v>
      </c>
      <c r="H9" s="22">
        <v>2156</v>
      </c>
      <c r="I9" s="18">
        <v>28</v>
      </c>
      <c r="J9" s="8">
        <f t="shared" si="1"/>
        <v>77</v>
      </c>
      <c r="K9" s="18">
        <v>6</v>
      </c>
      <c r="L9" s="19">
        <v>2</v>
      </c>
      <c r="M9" s="22">
        <v>40936</v>
      </c>
      <c r="N9" s="22">
        <v>3647</v>
      </c>
      <c r="O9" s="19">
        <f t="shared" si="2"/>
        <v>11858.632676709154</v>
      </c>
      <c r="P9" s="37">
        <v>41369</v>
      </c>
      <c r="Q9" s="28" t="s">
        <v>72</v>
      </c>
    </row>
    <row r="10" spans="1:17" ht="27.75" customHeight="1">
      <c r="A10" s="33">
        <f t="shared" si="3"/>
        <v>7</v>
      </c>
      <c r="B10" s="36">
        <v>3</v>
      </c>
      <c r="C10" s="21" t="s">
        <v>6</v>
      </c>
      <c r="D10" s="22">
        <v>17907</v>
      </c>
      <c r="E10" s="19">
        <f t="shared" si="0"/>
        <v>5187.427578215527</v>
      </c>
      <c r="F10" s="19">
        <v>43127</v>
      </c>
      <c r="G10" s="23">
        <f t="shared" si="4"/>
        <v>-0.5847844737635356</v>
      </c>
      <c r="H10" s="22">
        <v>1109</v>
      </c>
      <c r="I10" s="18">
        <v>45</v>
      </c>
      <c r="J10" s="8">
        <f t="shared" si="1"/>
        <v>24.644444444444446</v>
      </c>
      <c r="K10" s="18">
        <v>4</v>
      </c>
      <c r="L10" s="19">
        <v>2</v>
      </c>
      <c r="M10" s="22">
        <v>77841</v>
      </c>
      <c r="N10" s="22">
        <v>5086</v>
      </c>
      <c r="O10" s="19">
        <f t="shared" si="2"/>
        <v>22549.536500579376</v>
      </c>
      <c r="P10" s="37">
        <v>41369</v>
      </c>
      <c r="Q10" s="28" t="s">
        <v>56</v>
      </c>
    </row>
    <row r="11" spans="1:17" ht="27.75" customHeight="1">
      <c r="A11" s="33">
        <f t="shared" si="3"/>
        <v>8</v>
      </c>
      <c r="B11" s="36">
        <v>4</v>
      </c>
      <c r="C11" s="21" t="s">
        <v>76</v>
      </c>
      <c r="D11" s="22">
        <v>16125</v>
      </c>
      <c r="E11" s="19">
        <f t="shared" si="0"/>
        <v>4671.205098493627</v>
      </c>
      <c r="F11" s="19">
        <v>40727</v>
      </c>
      <c r="G11" s="23">
        <f t="shared" si="4"/>
        <v>-0.6040710094040809</v>
      </c>
      <c r="H11" s="22">
        <v>1158</v>
      </c>
      <c r="I11" s="18">
        <v>51</v>
      </c>
      <c r="J11" s="8">
        <f t="shared" si="1"/>
        <v>22.705882352941178</v>
      </c>
      <c r="K11" s="18">
        <v>8</v>
      </c>
      <c r="L11" s="19">
        <v>3</v>
      </c>
      <c r="M11" s="22">
        <v>158888</v>
      </c>
      <c r="N11" s="22">
        <v>11150</v>
      </c>
      <c r="O11" s="19">
        <f t="shared" si="2"/>
        <v>46027.809965237546</v>
      </c>
      <c r="P11" s="37">
        <v>41362</v>
      </c>
      <c r="Q11" s="28" t="s">
        <v>57</v>
      </c>
    </row>
    <row r="12" spans="1:17" ht="27.75" customHeight="1">
      <c r="A12" s="33">
        <f t="shared" si="3"/>
        <v>9</v>
      </c>
      <c r="B12" s="36">
        <v>6</v>
      </c>
      <c r="C12" s="21" t="s">
        <v>11</v>
      </c>
      <c r="D12" s="22">
        <v>15667</v>
      </c>
      <c r="E12" s="19">
        <f t="shared" si="0"/>
        <v>4538.5283893395135</v>
      </c>
      <c r="F12" s="19">
        <v>23397</v>
      </c>
      <c r="G12" s="23">
        <f t="shared" si="4"/>
        <v>-0.33038423729537975</v>
      </c>
      <c r="H12" s="22">
        <v>1052</v>
      </c>
      <c r="I12" s="18">
        <v>30</v>
      </c>
      <c r="J12" s="8">
        <f t="shared" si="1"/>
        <v>35.06666666666667</v>
      </c>
      <c r="K12" s="18">
        <v>7</v>
      </c>
      <c r="L12" s="19">
        <v>4</v>
      </c>
      <c r="M12" s="22">
        <v>2594427.2</v>
      </c>
      <c r="N12" s="22">
        <v>185947</v>
      </c>
      <c r="O12" s="19">
        <f t="shared" si="2"/>
        <v>751572.1900347625</v>
      </c>
      <c r="P12" s="37">
        <v>41355</v>
      </c>
      <c r="Q12" s="28" t="s">
        <v>10</v>
      </c>
    </row>
    <row r="13" spans="1:17" ht="27.75" customHeight="1">
      <c r="A13" s="33">
        <f t="shared" si="3"/>
        <v>10</v>
      </c>
      <c r="B13" s="36">
        <v>5</v>
      </c>
      <c r="C13" s="21" t="s">
        <v>90</v>
      </c>
      <c r="D13" s="22">
        <v>13956</v>
      </c>
      <c r="E13" s="19">
        <f t="shared" si="0"/>
        <v>4042.8736964078794</v>
      </c>
      <c r="F13" s="19">
        <v>35656.7</v>
      </c>
      <c r="G13" s="23">
        <f t="shared" si="4"/>
        <v>-0.6086009081042272</v>
      </c>
      <c r="H13" s="22">
        <v>850</v>
      </c>
      <c r="I13" s="18">
        <v>54</v>
      </c>
      <c r="J13" s="8">
        <f t="shared" si="1"/>
        <v>15.74074074074074</v>
      </c>
      <c r="K13" s="18">
        <v>10</v>
      </c>
      <c r="L13" s="19">
        <v>3</v>
      </c>
      <c r="M13" s="22">
        <v>174714.5</v>
      </c>
      <c r="N13" s="22">
        <v>10619</v>
      </c>
      <c r="O13" s="19">
        <f t="shared" si="2"/>
        <v>50612.543453070684</v>
      </c>
      <c r="P13" s="37">
        <v>41362</v>
      </c>
      <c r="Q13" s="28" t="s">
        <v>1</v>
      </c>
    </row>
    <row r="14" spans="1:17" ht="12.75">
      <c r="A14" s="7"/>
      <c r="B14" s="7"/>
      <c r="C14" s="24" t="s">
        <v>37</v>
      </c>
      <c r="D14" s="10">
        <f>SUM(D4:D13)</f>
        <v>426339.36</v>
      </c>
      <c r="E14" s="10">
        <f>SUM(E4:E13)</f>
        <v>123505.02896871378</v>
      </c>
      <c r="F14" s="10">
        <v>423108.55</v>
      </c>
      <c r="G14" s="26">
        <f t="shared" si="4"/>
        <v>0.00763588918257501</v>
      </c>
      <c r="H14" s="10">
        <f>SUM(H4:H13)</f>
        <v>29513</v>
      </c>
      <c r="I14" s="25"/>
      <c r="J14" s="11"/>
      <c r="K14" s="12"/>
      <c r="L14" s="11"/>
      <c r="M14" s="9"/>
      <c r="N14" s="9"/>
      <c r="O14" s="19"/>
      <c r="P14" s="20"/>
      <c r="Q14" s="34"/>
    </row>
    <row r="15" spans="1:17" ht="12.75">
      <c r="A15" s="13"/>
      <c r="B15" s="13"/>
      <c r="C15" s="27"/>
      <c r="D15" s="14"/>
      <c r="E15" s="15"/>
      <c r="F15" s="14"/>
      <c r="G15" s="15"/>
      <c r="H15" s="14"/>
      <c r="I15" s="15"/>
      <c r="J15" s="16"/>
      <c r="K15" s="15"/>
      <c r="L15" s="16"/>
      <c r="M15" s="15"/>
      <c r="N15" s="15"/>
      <c r="O15" s="15"/>
      <c r="P15" s="17"/>
      <c r="Q15" s="35"/>
    </row>
    <row r="16" spans="1:17" ht="27.75" customHeight="1">
      <c r="A16" s="33">
        <f>A13+1</f>
        <v>11</v>
      </c>
      <c r="B16" s="36">
        <v>7</v>
      </c>
      <c r="C16" s="21" t="s">
        <v>74</v>
      </c>
      <c r="D16" s="22">
        <v>8704</v>
      </c>
      <c r="E16" s="19">
        <f aca="true" t="shared" si="5" ref="E16:E25">D16/3.452</f>
        <v>2521.43684820394</v>
      </c>
      <c r="F16" s="19">
        <v>22978</v>
      </c>
      <c r="G16" s="23">
        <f aca="true" t="shared" si="6" ref="G16:G24">(D16-F16)/F16</f>
        <v>-0.6212028897206023</v>
      </c>
      <c r="H16" s="22">
        <v>578</v>
      </c>
      <c r="I16" s="18">
        <v>24</v>
      </c>
      <c r="J16" s="8">
        <f aca="true" t="shared" si="7" ref="J16:J25">H16/I16</f>
        <v>24.083333333333332</v>
      </c>
      <c r="K16" s="18">
        <v>5</v>
      </c>
      <c r="L16" s="19">
        <v>10</v>
      </c>
      <c r="M16" s="22">
        <v>159647</v>
      </c>
      <c r="N16" s="22">
        <v>10858</v>
      </c>
      <c r="O16" s="19">
        <f aca="true" t="shared" si="8" ref="O16:O25">M16/3.452</f>
        <v>46247.682502896874</v>
      </c>
      <c r="P16" s="37">
        <v>41313</v>
      </c>
      <c r="Q16" s="28" t="s">
        <v>60</v>
      </c>
    </row>
    <row r="17" spans="1:17" ht="27.75" customHeight="1">
      <c r="A17" s="33">
        <f>A16+1</f>
        <v>12</v>
      </c>
      <c r="B17" s="36">
        <v>8</v>
      </c>
      <c r="C17" s="21" t="s">
        <v>7</v>
      </c>
      <c r="D17" s="22">
        <v>8074</v>
      </c>
      <c r="E17" s="19">
        <f t="shared" si="5"/>
        <v>2338.933951332561</v>
      </c>
      <c r="F17" s="19">
        <v>11153.5</v>
      </c>
      <c r="G17" s="23">
        <f t="shared" si="6"/>
        <v>-0.2761016721208589</v>
      </c>
      <c r="H17" s="22">
        <v>534</v>
      </c>
      <c r="I17" s="18">
        <v>13</v>
      </c>
      <c r="J17" s="8">
        <f t="shared" si="7"/>
        <v>41.07692307692308</v>
      </c>
      <c r="K17" s="18">
        <v>1</v>
      </c>
      <c r="L17" s="19">
        <v>2</v>
      </c>
      <c r="M17" s="22">
        <v>23471</v>
      </c>
      <c r="N17" s="22">
        <v>1514</v>
      </c>
      <c r="O17" s="19">
        <f t="shared" si="8"/>
        <v>6799.246813441483</v>
      </c>
      <c r="P17" s="37">
        <v>41369</v>
      </c>
      <c r="Q17" s="28" t="s">
        <v>60</v>
      </c>
    </row>
    <row r="18" spans="1:17" ht="27.75" customHeight="1">
      <c r="A18" s="33">
        <f aca="true" t="shared" si="9" ref="A18:A25">A17+1</f>
        <v>13</v>
      </c>
      <c r="B18" s="36">
        <v>14</v>
      </c>
      <c r="C18" s="21" t="s">
        <v>54</v>
      </c>
      <c r="D18" s="22">
        <v>3388.5</v>
      </c>
      <c r="E18" s="19">
        <f t="shared" si="5"/>
        <v>981.6048667439165</v>
      </c>
      <c r="F18" s="19">
        <v>6401</v>
      </c>
      <c r="G18" s="23">
        <f t="shared" si="6"/>
        <v>-0.47062958912669894</v>
      </c>
      <c r="H18" s="22">
        <v>250</v>
      </c>
      <c r="I18" s="18">
        <v>12</v>
      </c>
      <c r="J18" s="8">
        <f t="shared" si="7"/>
        <v>20.833333333333332</v>
      </c>
      <c r="K18" s="18">
        <v>3</v>
      </c>
      <c r="L18" s="19">
        <v>7</v>
      </c>
      <c r="M18" s="22">
        <v>355613.1</v>
      </c>
      <c r="N18" s="22">
        <v>23855</v>
      </c>
      <c r="O18" s="19">
        <f t="shared" si="8"/>
        <v>103016.54113557357</v>
      </c>
      <c r="P18" s="37">
        <v>41334</v>
      </c>
      <c r="Q18" s="28" t="s">
        <v>60</v>
      </c>
    </row>
    <row r="19" spans="1:17" ht="27.75" customHeight="1">
      <c r="A19" s="33">
        <f t="shared" si="9"/>
        <v>14</v>
      </c>
      <c r="B19" s="36">
        <v>12</v>
      </c>
      <c r="C19" s="21" t="s">
        <v>45</v>
      </c>
      <c r="D19" s="22">
        <v>3219.7</v>
      </c>
      <c r="E19" s="19">
        <f t="shared" si="5"/>
        <v>932.7056778679026</v>
      </c>
      <c r="F19" s="19">
        <v>7184.5</v>
      </c>
      <c r="G19" s="23">
        <f t="shared" si="6"/>
        <v>-0.551854687173777</v>
      </c>
      <c r="H19" s="22">
        <v>226</v>
      </c>
      <c r="I19" s="18">
        <v>17</v>
      </c>
      <c r="J19" s="8">
        <f t="shared" si="7"/>
        <v>13.294117647058824</v>
      </c>
      <c r="K19" s="18">
        <v>4</v>
      </c>
      <c r="L19" s="19">
        <v>6</v>
      </c>
      <c r="M19" s="22">
        <v>321876.75</v>
      </c>
      <c r="N19" s="22">
        <v>20684</v>
      </c>
      <c r="O19" s="19">
        <f t="shared" si="8"/>
        <v>93243.55446118192</v>
      </c>
      <c r="P19" s="37">
        <v>41341</v>
      </c>
      <c r="Q19" s="28" t="s">
        <v>16</v>
      </c>
    </row>
    <row r="20" spans="1:17" ht="27.75" customHeight="1">
      <c r="A20" s="33">
        <f t="shared" si="9"/>
        <v>15</v>
      </c>
      <c r="B20" s="36">
        <v>10</v>
      </c>
      <c r="C20" s="21" t="s">
        <v>39</v>
      </c>
      <c r="D20" s="22">
        <v>3165</v>
      </c>
      <c r="E20" s="19">
        <f t="shared" si="5"/>
        <v>916.8597914252607</v>
      </c>
      <c r="F20" s="19">
        <v>9378</v>
      </c>
      <c r="G20" s="23">
        <f t="shared" si="6"/>
        <v>-0.6625079974408189</v>
      </c>
      <c r="H20" s="22">
        <v>263</v>
      </c>
      <c r="I20" s="18">
        <v>6</v>
      </c>
      <c r="J20" s="8">
        <f t="shared" si="7"/>
        <v>43.833333333333336</v>
      </c>
      <c r="K20" s="18">
        <v>2</v>
      </c>
      <c r="L20" s="19">
        <v>5</v>
      </c>
      <c r="M20" s="22">
        <v>137417.1</v>
      </c>
      <c r="N20" s="22">
        <v>9245</v>
      </c>
      <c r="O20" s="19">
        <f t="shared" si="8"/>
        <v>39807.96639629201</v>
      </c>
      <c r="P20" s="37">
        <v>41348</v>
      </c>
      <c r="Q20" s="28" t="s">
        <v>42</v>
      </c>
    </row>
    <row r="21" spans="1:17" ht="27.75" customHeight="1">
      <c r="A21" s="33">
        <f t="shared" si="9"/>
        <v>16</v>
      </c>
      <c r="B21" s="36">
        <v>15</v>
      </c>
      <c r="C21" s="21" t="s">
        <v>55</v>
      </c>
      <c r="D21" s="22">
        <v>3064.5</v>
      </c>
      <c r="E21" s="19">
        <f t="shared" si="5"/>
        <v>887.7462340672074</v>
      </c>
      <c r="F21" s="19">
        <v>5791</v>
      </c>
      <c r="G21" s="23">
        <f t="shared" si="6"/>
        <v>-0.4708167846658608</v>
      </c>
      <c r="H21" s="22">
        <v>292</v>
      </c>
      <c r="I21" s="18">
        <v>16</v>
      </c>
      <c r="J21" s="8">
        <f t="shared" si="7"/>
        <v>18.25</v>
      </c>
      <c r="K21" s="18">
        <v>4</v>
      </c>
      <c r="L21" s="19">
        <v>7</v>
      </c>
      <c r="M21" s="22">
        <v>192869.8</v>
      </c>
      <c r="N21" s="22">
        <v>13398</v>
      </c>
      <c r="O21" s="19">
        <f t="shared" si="8"/>
        <v>55871.90034762456</v>
      </c>
      <c r="P21" s="37">
        <v>41334</v>
      </c>
      <c r="Q21" s="28" t="s">
        <v>46</v>
      </c>
    </row>
    <row r="22" spans="1:17" ht="27.75" customHeight="1">
      <c r="A22" s="33">
        <f t="shared" si="9"/>
        <v>17</v>
      </c>
      <c r="B22" s="36">
        <v>13</v>
      </c>
      <c r="C22" s="21" t="s">
        <v>15</v>
      </c>
      <c r="D22" s="22">
        <v>2774</v>
      </c>
      <c r="E22" s="19">
        <f t="shared" si="5"/>
        <v>803.5921205098493</v>
      </c>
      <c r="F22" s="19">
        <v>6988</v>
      </c>
      <c r="G22" s="23">
        <f t="shared" si="6"/>
        <v>-0.6030337721808815</v>
      </c>
      <c r="H22" s="22">
        <v>176</v>
      </c>
      <c r="I22" s="18">
        <v>6</v>
      </c>
      <c r="J22" s="8">
        <f t="shared" si="7"/>
        <v>29.333333333333332</v>
      </c>
      <c r="K22" s="18">
        <v>2</v>
      </c>
      <c r="L22" s="19">
        <v>6</v>
      </c>
      <c r="M22" s="22">
        <v>297417.2</v>
      </c>
      <c r="N22" s="22">
        <v>21268</v>
      </c>
      <c r="O22" s="19">
        <f t="shared" si="8"/>
        <v>86157.93742757822</v>
      </c>
      <c r="P22" s="37">
        <v>41341</v>
      </c>
      <c r="Q22" s="28" t="s">
        <v>56</v>
      </c>
    </row>
    <row r="23" spans="1:17" ht="27.75" customHeight="1">
      <c r="A23" s="33">
        <f t="shared" si="9"/>
        <v>18</v>
      </c>
      <c r="B23" s="36">
        <v>21</v>
      </c>
      <c r="C23" s="21" t="s">
        <v>9</v>
      </c>
      <c r="D23" s="22">
        <v>2446</v>
      </c>
      <c r="E23" s="19">
        <f t="shared" si="5"/>
        <v>708.574739281576</v>
      </c>
      <c r="F23" s="19">
        <v>2122</v>
      </c>
      <c r="G23" s="23">
        <f t="shared" si="6"/>
        <v>0.1526861451460886</v>
      </c>
      <c r="H23" s="22">
        <v>219</v>
      </c>
      <c r="I23" s="18">
        <v>15</v>
      </c>
      <c r="J23" s="8">
        <f t="shared" si="7"/>
        <v>14.6</v>
      </c>
      <c r="K23" s="18">
        <v>2</v>
      </c>
      <c r="L23" s="19">
        <v>8</v>
      </c>
      <c r="M23" s="22">
        <v>380086</v>
      </c>
      <c r="N23" s="22">
        <v>29597</v>
      </c>
      <c r="O23" s="19">
        <f t="shared" si="8"/>
        <v>110106.02549246814</v>
      </c>
      <c r="P23" s="37">
        <v>41327</v>
      </c>
      <c r="Q23" s="28" t="s">
        <v>57</v>
      </c>
    </row>
    <row r="24" spans="1:17" ht="27.75" customHeight="1">
      <c r="A24" s="33">
        <f t="shared" si="9"/>
        <v>19</v>
      </c>
      <c r="B24" s="36">
        <v>18</v>
      </c>
      <c r="C24" s="21" t="s">
        <v>8</v>
      </c>
      <c r="D24" s="22">
        <v>2104</v>
      </c>
      <c r="E24" s="19">
        <f t="shared" si="5"/>
        <v>609.5017381228273</v>
      </c>
      <c r="F24" s="19">
        <v>2975.5</v>
      </c>
      <c r="G24" s="23">
        <f t="shared" si="6"/>
        <v>-0.2928919509326164</v>
      </c>
      <c r="H24" s="22">
        <v>950.4635</v>
      </c>
      <c r="I24" s="18">
        <v>6</v>
      </c>
      <c r="J24" s="8">
        <f t="shared" si="7"/>
        <v>158.41058333333334</v>
      </c>
      <c r="K24" s="18">
        <v>2</v>
      </c>
      <c r="L24" s="19">
        <v>2</v>
      </c>
      <c r="M24" s="22">
        <v>5920.5</v>
      </c>
      <c r="N24" s="22">
        <v>1176.4634999999998</v>
      </c>
      <c r="O24" s="19">
        <f t="shared" si="8"/>
        <v>1715.092699884125</v>
      </c>
      <c r="P24" s="37">
        <v>41369</v>
      </c>
      <c r="Q24" s="28" t="s">
        <v>49</v>
      </c>
    </row>
    <row r="25" spans="1:17" ht="27.75" customHeight="1">
      <c r="A25" s="33">
        <f t="shared" si="9"/>
        <v>20</v>
      </c>
      <c r="B25" s="36" t="s">
        <v>38</v>
      </c>
      <c r="C25" s="21" t="s">
        <v>84</v>
      </c>
      <c r="D25" s="22">
        <v>1990</v>
      </c>
      <c r="E25" s="19">
        <f t="shared" si="5"/>
        <v>576.4774044032445</v>
      </c>
      <c r="F25" s="19" t="s">
        <v>3</v>
      </c>
      <c r="G25" s="23" t="s">
        <v>3</v>
      </c>
      <c r="H25" s="22">
        <v>179</v>
      </c>
      <c r="I25" s="18">
        <v>2</v>
      </c>
      <c r="J25" s="8">
        <f t="shared" si="7"/>
        <v>89.5</v>
      </c>
      <c r="K25" s="18">
        <v>1</v>
      </c>
      <c r="L25" s="19">
        <v>1</v>
      </c>
      <c r="M25" s="22">
        <v>1990</v>
      </c>
      <c r="N25" s="22">
        <v>179</v>
      </c>
      <c r="O25" s="19">
        <f t="shared" si="8"/>
        <v>576.4774044032445</v>
      </c>
      <c r="P25" s="37">
        <v>41376</v>
      </c>
      <c r="Q25" s="28" t="s">
        <v>85</v>
      </c>
    </row>
    <row r="26" spans="1:17" ht="12.75">
      <c r="A26" s="7"/>
      <c r="B26" s="7"/>
      <c r="C26" s="24" t="s">
        <v>58</v>
      </c>
      <c r="D26" s="10">
        <f>SUM(D16:D25)+D14</f>
        <v>465269.06</v>
      </c>
      <c r="E26" s="10">
        <f>SUM(E16:E25)+E14</f>
        <v>134782.46234067206</v>
      </c>
      <c r="F26" s="38">
        <v>475110.05</v>
      </c>
      <c r="G26" s="26">
        <f>(D26-F26)/F26</f>
        <v>-0.02071307479182979</v>
      </c>
      <c r="H26" s="10">
        <f>SUM(H16:H25)+H14</f>
        <v>33180.4635</v>
      </c>
      <c r="I26" s="25"/>
      <c r="J26" s="8"/>
      <c r="K26" s="12"/>
      <c r="L26" s="11"/>
      <c r="M26" s="9"/>
      <c r="N26" s="9"/>
      <c r="O26" s="19"/>
      <c r="P26" s="20"/>
      <c r="Q26" s="34"/>
    </row>
    <row r="27" spans="1:17" ht="12.75">
      <c r="A27" s="13"/>
      <c r="B27" s="13"/>
      <c r="C27" s="27"/>
      <c r="D27" s="14" t="s">
        <v>65</v>
      </c>
      <c r="E27" s="15"/>
      <c r="F27" s="14" t="s">
        <v>32</v>
      </c>
      <c r="G27" s="15"/>
      <c r="H27" s="14"/>
      <c r="I27" s="15"/>
      <c r="J27" s="16"/>
      <c r="K27" s="15"/>
      <c r="L27" s="16"/>
      <c r="M27" s="15"/>
      <c r="N27" s="15"/>
      <c r="O27" s="15"/>
      <c r="P27" s="17"/>
      <c r="Q27" s="35"/>
    </row>
    <row r="28" spans="1:17" ht="27.75" customHeight="1">
      <c r="A28" s="33">
        <f>A25+1</f>
        <v>21</v>
      </c>
      <c r="B28" s="36">
        <v>20</v>
      </c>
      <c r="C28" s="21" t="s">
        <v>44</v>
      </c>
      <c r="D28" s="22">
        <v>1872</v>
      </c>
      <c r="E28" s="19">
        <f aca="true" t="shared" si="10" ref="E28:E37">D28/3.452</f>
        <v>542.2943221320974</v>
      </c>
      <c r="F28" s="19">
        <v>2763</v>
      </c>
      <c r="G28" s="23">
        <f aca="true" t="shared" si="11" ref="G28:G36">(D28-F28)/F28</f>
        <v>-0.32247557003257327</v>
      </c>
      <c r="H28" s="22">
        <v>126</v>
      </c>
      <c r="I28" s="18">
        <v>6</v>
      </c>
      <c r="J28" s="8">
        <f aca="true" t="shared" si="12" ref="J28:J37">H28/I28</f>
        <v>21</v>
      </c>
      <c r="K28" s="18">
        <v>2</v>
      </c>
      <c r="L28" s="19">
        <v>6</v>
      </c>
      <c r="M28" s="22">
        <v>49814</v>
      </c>
      <c r="N28" s="22">
        <v>3168</v>
      </c>
      <c r="O28" s="19">
        <f aca="true" t="shared" si="13" ref="O28:O37">M28/3.452</f>
        <v>14430.47508690614</v>
      </c>
      <c r="P28" s="37">
        <v>41341</v>
      </c>
      <c r="Q28" s="28" t="s">
        <v>60</v>
      </c>
    </row>
    <row r="29" spans="1:17" ht="27.75" customHeight="1">
      <c r="A29" s="33">
        <f aca="true" t="shared" si="14" ref="A29:A37">A28+1</f>
        <v>22</v>
      </c>
      <c r="B29" s="36">
        <v>11</v>
      </c>
      <c r="C29" s="21" t="s">
        <v>12</v>
      </c>
      <c r="D29" s="22">
        <v>1750</v>
      </c>
      <c r="E29" s="19">
        <f t="shared" si="10"/>
        <v>506.9524913093859</v>
      </c>
      <c r="F29" s="19">
        <v>8179.5</v>
      </c>
      <c r="G29" s="23">
        <f t="shared" si="11"/>
        <v>-0.7860504920838682</v>
      </c>
      <c r="H29" s="22">
        <v>119</v>
      </c>
      <c r="I29" s="18">
        <v>9</v>
      </c>
      <c r="J29" s="8">
        <f t="shared" si="12"/>
        <v>13.222222222222221</v>
      </c>
      <c r="K29" s="18">
        <v>2</v>
      </c>
      <c r="L29" s="19">
        <v>4</v>
      </c>
      <c r="M29" s="22">
        <v>75133.1</v>
      </c>
      <c r="N29" s="22">
        <v>5235</v>
      </c>
      <c r="O29" s="19">
        <f t="shared" si="13"/>
        <v>21765.092699884128</v>
      </c>
      <c r="P29" s="37">
        <v>41355</v>
      </c>
      <c r="Q29" s="28" t="s">
        <v>14</v>
      </c>
    </row>
    <row r="30" spans="1:17" ht="27.75" customHeight="1">
      <c r="A30" s="33">
        <f t="shared" si="14"/>
        <v>23</v>
      </c>
      <c r="B30" s="36">
        <v>17</v>
      </c>
      <c r="C30" s="21" t="s">
        <v>40</v>
      </c>
      <c r="D30" s="22">
        <v>962</v>
      </c>
      <c r="E30" s="19">
        <f t="shared" si="10"/>
        <v>278.6790266512167</v>
      </c>
      <c r="F30" s="19">
        <v>4117</v>
      </c>
      <c r="G30" s="23">
        <f t="shared" si="11"/>
        <v>-0.766334709740102</v>
      </c>
      <c r="H30" s="22">
        <v>78</v>
      </c>
      <c r="I30" s="18">
        <v>6</v>
      </c>
      <c r="J30" s="8">
        <f t="shared" si="12"/>
        <v>13</v>
      </c>
      <c r="K30" s="18">
        <v>2</v>
      </c>
      <c r="L30" s="19">
        <v>5</v>
      </c>
      <c r="M30" s="22">
        <v>103440.7</v>
      </c>
      <c r="N30" s="22">
        <v>7040</v>
      </c>
      <c r="O30" s="19">
        <f t="shared" si="13"/>
        <v>29965.440324449595</v>
      </c>
      <c r="P30" s="37">
        <v>41348</v>
      </c>
      <c r="Q30" s="28" t="s">
        <v>14</v>
      </c>
    </row>
    <row r="31" spans="1:17" ht="25.5" customHeight="1">
      <c r="A31" s="33">
        <f t="shared" si="14"/>
        <v>24</v>
      </c>
      <c r="B31" s="36">
        <v>19</v>
      </c>
      <c r="C31" s="21" t="s">
        <v>13</v>
      </c>
      <c r="D31" s="22">
        <v>845</v>
      </c>
      <c r="E31" s="19">
        <f t="shared" si="10"/>
        <v>244.7856315179606</v>
      </c>
      <c r="F31" s="19">
        <v>2833</v>
      </c>
      <c r="G31" s="23">
        <f t="shared" si="11"/>
        <v>-0.7017296152488528</v>
      </c>
      <c r="H31" s="22">
        <v>65</v>
      </c>
      <c r="I31" s="18">
        <v>5</v>
      </c>
      <c r="J31" s="8">
        <f t="shared" si="12"/>
        <v>13</v>
      </c>
      <c r="K31" s="18">
        <v>2</v>
      </c>
      <c r="L31" s="19">
        <v>8</v>
      </c>
      <c r="M31" s="22">
        <v>83587.5</v>
      </c>
      <c r="N31" s="22">
        <v>5926</v>
      </c>
      <c r="O31" s="19">
        <f t="shared" si="13"/>
        <v>24214.223638470452</v>
      </c>
      <c r="P31" s="37">
        <v>41327</v>
      </c>
      <c r="Q31" s="28" t="s">
        <v>47</v>
      </c>
    </row>
    <row r="32" spans="1:17" ht="27" customHeight="1">
      <c r="A32" s="33">
        <f t="shared" si="14"/>
        <v>25</v>
      </c>
      <c r="B32" s="36">
        <v>28</v>
      </c>
      <c r="C32" s="21" t="s">
        <v>51</v>
      </c>
      <c r="D32" s="22">
        <v>748</v>
      </c>
      <c r="E32" s="19">
        <f t="shared" si="10"/>
        <v>216.68597914252607</v>
      </c>
      <c r="F32" s="19">
        <v>714</v>
      </c>
      <c r="G32" s="23">
        <f t="shared" si="11"/>
        <v>0.047619047619047616</v>
      </c>
      <c r="H32" s="22">
        <v>59</v>
      </c>
      <c r="I32" s="18">
        <v>3</v>
      </c>
      <c r="J32" s="8">
        <f t="shared" si="12"/>
        <v>19.666666666666668</v>
      </c>
      <c r="K32" s="18">
        <v>1</v>
      </c>
      <c r="L32" s="19">
        <v>18</v>
      </c>
      <c r="M32" s="18">
        <v>180499.9</v>
      </c>
      <c r="N32" s="18">
        <v>12656</v>
      </c>
      <c r="O32" s="19">
        <f t="shared" si="13"/>
        <v>52288.499420625725</v>
      </c>
      <c r="P32" s="37">
        <v>41257</v>
      </c>
      <c r="Q32" s="28" t="s">
        <v>50</v>
      </c>
    </row>
    <row r="33" spans="1:17" ht="27.75" customHeight="1">
      <c r="A33" s="33">
        <f t="shared" si="14"/>
        <v>26</v>
      </c>
      <c r="B33" s="36">
        <v>25</v>
      </c>
      <c r="C33" s="21" t="s">
        <v>43</v>
      </c>
      <c r="D33" s="22">
        <v>746</v>
      </c>
      <c r="E33" s="19">
        <f t="shared" si="10"/>
        <v>216.1066048667439</v>
      </c>
      <c r="F33" s="19">
        <v>1469</v>
      </c>
      <c r="G33" s="23">
        <f t="shared" si="11"/>
        <v>-0.4921715452688904</v>
      </c>
      <c r="H33" s="22">
        <v>62</v>
      </c>
      <c r="I33" s="18">
        <v>6</v>
      </c>
      <c r="J33" s="8">
        <f t="shared" si="12"/>
        <v>10.333333333333334</v>
      </c>
      <c r="K33" s="18">
        <v>1</v>
      </c>
      <c r="L33" s="19">
        <v>6</v>
      </c>
      <c r="M33" s="22">
        <v>23551.5</v>
      </c>
      <c r="N33" s="22">
        <v>1692</v>
      </c>
      <c r="O33" s="19">
        <f t="shared" si="13"/>
        <v>6822.566628041715</v>
      </c>
      <c r="P33" s="37">
        <v>41341</v>
      </c>
      <c r="Q33" s="28" t="s">
        <v>47</v>
      </c>
    </row>
    <row r="34" spans="1:17" ht="25.5" customHeight="1">
      <c r="A34" s="33">
        <f t="shared" si="14"/>
        <v>27</v>
      </c>
      <c r="B34" s="36">
        <v>35</v>
      </c>
      <c r="C34" s="21" t="s">
        <v>53</v>
      </c>
      <c r="D34" s="22">
        <v>673</v>
      </c>
      <c r="E34" s="19">
        <f t="shared" si="10"/>
        <v>194.95944380069525</v>
      </c>
      <c r="F34" s="19">
        <v>124</v>
      </c>
      <c r="G34" s="23">
        <f t="shared" si="11"/>
        <v>4.42741935483871</v>
      </c>
      <c r="H34" s="22">
        <v>49</v>
      </c>
      <c r="I34" s="18">
        <v>3</v>
      </c>
      <c r="J34" s="8">
        <f t="shared" si="12"/>
        <v>16.333333333333332</v>
      </c>
      <c r="K34" s="18">
        <v>1</v>
      </c>
      <c r="L34" s="19">
        <v>3</v>
      </c>
      <c r="M34" s="22">
        <v>16949</v>
      </c>
      <c r="N34" s="22">
        <v>1391</v>
      </c>
      <c r="O34" s="19">
        <f t="shared" si="13"/>
        <v>4909.907300115875</v>
      </c>
      <c r="P34" s="37">
        <v>41264</v>
      </c>
      <c r="Q34" s="28" t="s">
        <v>49</v>
      </c>
    </row>
    <row r="35" spans="1:17" ht="27.75" customHeight="1">
      <c r="A35" s="33">
        <f t="shared" si="14"/>
        <v>28</v>
      </c>
      <c r="B35" s="36">
        <v>23</v>
      </c>
      <c r="C35" s="21" t="s">
        <v>52</v>
      </c>
      <c r="D35" s="22">
        <v>488</v>
      </c>
      <c r="E35" s="19">
        <f t="shared" si="10"/>
        <v>141.3673232908459</v>
      </c>
      <c r="F35" s="19">
        <v>1747</v>
      </c>
      <c r="G35" s="23">
        <f t="shared" si="11"/>
        <v>-0.7206639954207212</v>
      </c>
      <c r="H35" s="22">
        <v>46</v>
      </c>
      <c r="I35" s="18">
        <v>3</v>
      </c>
      <c r="J35" s="8">
        <f t="shared" si="12"/>
        <v>15.333333333333334</v>
      </c>
      <c r="K35" s="18">
        <v>2</v>
      </c>
      <c r="L35" s="19">
        <v>7</v>
      </c>
      <c r="M35" s="22">
        <v>126850.5</v>
      </c>
      <c r="N35" s="22">
        <v>8818</v>
      </c>
      <c r="O35" s="19">
        <f t="shared" si="13"/>
        <v>36746.95828505215</v>
      </c>
      <c r="P35" s="37">
        <v>41334</v>
      </c>
      <c r="Q35" s="28" t="s">
        <v>14</v>
      </c>
    </row>
    <row r="36" spans="1:17" ht="25.5" customHeight="1">
      <c r="A36" s="33">
        <f t="shared" si="14"/>
        <v>29</v>
      </c>
      <c r="B36" s="36">
        <v>27</v>
      </c>
      <c r="C36" s="21" t="s">
        <v>75</v>
      </c>
      <c r="D36" s="22">
        <v>487</v>
      </c>
      <c r="E36" s="19">
        <f t="shared" si="10"/>
        <v>141.07763615295482</v>
      </c>
      <c r="F36" s="19">
        <v>864</v>
      </c>
      <c r="G36" s="23">
        <f t="shared" si="11"/>
        <v>-0.4363425925925926</v>
      </c>
      <c r="H36" s="22">
        <v>30</v>
      </c>
      <c r="I36" s="18">
        <v>2</v>
      </c>
      <c r="J36" s="8">
        <f t="shared" si="12"/>
        <v>15</v>
      </c>
      <c r="K36" s="18">
        <v>1</v>
      </c>
      <c r="L36" s="19">
        <v>10</v>
      </c>
      <c r="M36" s="22">
        <v>58738</v>
      </c>
      <c r="N36" s="22">
        <v>4314</v>
      </c>
      <c r="O36" s="19">
        <f t="shared" si="13"/>
        <v>17015.643105446117</v>
      </c>
      <c r="P36" s="37">
        <v>41313</v>
      </c>
      <c r="Q36" s="28" t="s">
        <v>29</v>
      </c>
    </row>
    <row r="37" spans="1:17" ht="25.5" customHeight="1">
      <c r="A37" s="33">
        <f t="shared" si="14"/>
        <v>30</v>
      </c>
      <c r="B37" s="36" t="s">
        <v>35</v>
      </c>
      <c r="C37" s="21" t="s">
        <v>88</v>
      </c>
      <c r="D37" s="22">
        <v>448</v>
      </c>
      <c r="E37" s="19">
        <f t="shared" si="10"/>
        <v>129.7798377752028</v>
      </c>
      <c r="F37" s="19" t="s">
        <v>3</v>
      </c>
      <c r="G37" s="23" t="s">
        <v>3</v>
      </c>
      <c r="H37" s="22">
        <v>42</v>
      </c>
      <c r="I37" s="18">
        <v>2</v>
      </c>
      <c r="J37" s="8">
        <f t="shared" si="12"/>
        <v>21</v>
      </c>
      <c r="K37" s="18">
        <v>1</v>
      </c>
      <c r="L37" s="19"/>
      <c r="M37" s="22">
        <v>18882</v>
      </c>
      <c r="N37" s="22">
        <v>1563</v>
      </c>
      <c r="O37" s="19">
        <f t="shared" si="13"/>
        <v>5469.872537659328</v>
      </c>
      <c r="P37" s="37">
        <v>41306</v>
      </c>
      <c r="Q37" s="28" t="s">
        <v>89</v>
      </c>
    </row>
    <row r="38" spans="1:17" ht="12.75">
      <c r="A38" s="7"/>
      <c r="B38" s="7"/>
      <c r="C38" s="24" t="s">
        <v>26</v>
      </c>
      <c r="D38" s="10">
        <f>SUM(D28:D37)+D26</f>
        <v>474288.06</v>
      </c>
      <c r="E38" s="10">
        <f>SUM(E28:E37)+E26</f>
        <v>137395.1506373117</v>
      </c>
      <c r="F38" s="10">
        <v>487520.05</v>
      </c>
      <c r="G38" s="26">
        <f>(D38-F38)/F38</f>
        <v>-0.02714142731155363</v>
      </c>
      <c r="H38" s="10">
        <f>SUM(H28:H37)+H26</f>
        <v>33856.4635</v>
      </c>
      <c r="I38" s="25"/>
      <c r="J38" s="11"/>
      <c r="K38" s="12"/>
      <c r="L38" s="11"/>
      <c r="M38" s="9"/>
      <c r="N38" s="9"/>
      <c r="O38" s="19"/>
      <c r="P38" s="20"/>
      <c r="Q38" s="34"/>
    </row>
    <row r="39" spans="1:17" ht="12.75">
      <c r="A39" s="13"/>
      <c r="B39" s="13"/>
      <c r="C39" s="27"/>
      <c r="D39" s="14"/>
      <c r="E39" s="15"/>
      <c r="F39" s="14"/>
      <c r="G39" s="15"/>
      <c r="H39" s="14"/>
      <c r="I39" s="15"/>
      <c r="J39" s="16"/>
      <c r="K39" s="15"/>
      <c r="L39" s="16"/>
      <c r="M39" s="15"/>
      <c r="N39" s="15"/>
      <c r="O39" s="15"/>
      <c r="P39" s="17"/>
      <c r="Q39" s="35"/>
    </row>
    <row r="40" spans="1:17" ht="25.5" customHeight="1">
      <c r="A40" s="33">
        <f>A37+1</f>
        <v>31</v>
      </c>
      <c r="B40" s="36" t="s">
        <v>35</v>
      </c>
      <c r="C40" s="21" t="s">
        <v>82</v>
      </c>
      <c r="D40" s="22">
        <v>432</v>
      </c>
      <c r="E40" s="19">
        <f aca="true" t="shared" si="15" ref="E40:E49">D40/3.452</f>
        <v>125.14484356894555</v>
      </c>
      <c r="F40" s="19" t="s">
        <v>3</v>
      </c>
      <c r="G40" s="23" t="s">
        <v>3</v>
      </c>
      <c r="H40" s="22">
        <v>46</v>
      </c>
      <c r="I40" s="18">
        <v>1</v>
      </c>
      <c r="J40" s="8">
        <f aca="true" t="shared" si="16" ref="J40:J49">H40/I40</f>
        <v>46</v>
      </c>
      <c r="K40" s="18">
        <v>1</v>
      </c>
      <c r="L40" s="19"/>
      <c r="M40" s="22">
        <v>22308</v>
      </c>
      <c r="N40" s="22">
        <v>2304</v>
      </c>
      <c r="O40" s="19">
        <f aca="true" t="shared" si="17" ref="O40:O49">M40/3.452</f>
        <v>6462.34067207416</v>
      </c>
      <c r="P40" s="40">
        <v>40501</v>
      </c>
      <c r="Q40" s="41" t="s">
        <v>83</v>
      </c>
    </row>
    <row r="41" spans="1:17" ht="27.75" customHeight="1">
      <c r="A41" s="33">
        <f aca="true" t="shared" si="18" ref="A41:A49">A40+1</f>
        <v>32</v>
      </c>
      <c r="B41" s="36">
        <v>31</v>
      </c>
      <c r="C41" s="21" t="s">
        <v>67</v>
      </c>
      <c r="D41" s="22">
        <v>350</v>
      </c>
      <c r="E41" s="19">
        <f t="shared" si="15"/>
        <v>101.39049826187717</v>
      </c>
      <c r="F41" s="19">
        <v>340</v>
      </c>
      <c r="G41" s="23">
        <f>(D41-F41)/F41</f>
        <v>0.029411764705882353</v>
      </c>
      <c r="H41" s="22">
        <v>56</v>
      </c>
      <c r="I41" s="18">
        <v>5</v>
      </c>
      <c r="J41" s="8">
        <f t="shared" si="16"/>
        <v>11.2</v>
      </c>
      <c r="K41" s="18">
        <v>1</v>
      </c>
      <c r="L41" s="19"/>
      <c r="M41" s="22">
        <v>2180862.5</v>
      </c>
      <c r="N41" s="22">
        <v>157486</v>
      </c>
      <c r="O41" s="19">
        <f t="shared" si="17"/>
        <v>631767.8157589803</v>
      </c>
      <c r="P41" s="39">
        <v>40900</v>
      </c>
      <c r="Q41" s="28" t="s">
        <v>68</v>
      </c>
    </row>
    <row r="42" spans="1:17" ht="25.5" customHeight="1">
      <c r="A42" s="33">
        <f t="shared" si="18"/>
        <v>33</v>
      </c>
      <c r="B42" s="36">
        <v>29</v>
      </c>
      <c r="C42" s="21" t="s">
        <v>48</v>
      </c>
      <c r="D42" s="22">
        <v>286</v>
      </c>
      <c r="E42" s="19">
        <f t="shared" si="15"/>
        <v>82.85052143684821</v>
      </c>
      <c r="F42" s="19">
        <v>588</v>
      </c>
      <c r="G42" s="23">
        <f>(D42-F42)/F42</f>
        <v>-0.5136054421768708</v>
      </c>
      <c r="H42" s="22">
        <v>21</v>
      </c>
      <c r="I42" s="18">
        <v>2</v>
      </c>
      <c r="J42" s="8">
        <f t="shared" si="16"/>
        <v>10.5</v>
      </c>
      <c r="K42" s="18">
        <v>2</v>
      </c>
      <c r="L42" s="19">
        <v>8</v>
      </c>
      <c r="M42" s="22">
        <v>15574</v>
      </c>
      <c r="N42" s="22">
        <v>1365</v>
      </c>
      <c r="O42" s="19">
        <f t="shared" si="17"/>
        <v>4511.5874855156435</v>
      </c>
      <c r="P42" s="37">
        <v>41320</v>
      </c>
      <c r="Q42" s="28" t="s">
        <v>49</v>
      </c>
    </row>
    <row r="43" spans="1:17" ht="27.75" customHeight="1">
      <c r="A43" s="33">
        <f t="shared" si="18"/>
        <v>34</v>
      </c>
      <c r="B43" s="36"/>
      <c r="C43" s="21" t="s">
        <v>80</v>
      </c>
      <c r="D43" s="22">
        <v>242</v>
      </c>
      <c r="E43" s="19">
        <f t="shared" si="15"/>
        <v>70.10428736964079</v>
      </c>
      <c r="F43" s="19" t="s">
        <v>3</v>
      </c>
      <c r="G43" s="23" t="s">
        <v>3</v>
      </c>
      <c r="H43" s="22">
        <v>110</v>
      </c>
      <c r="I43" s="18">
        <v>1</v>
      </c>
      <c r="J43" s="8">
        <f t="shared" si="16"/>
        <v>110</v>
      </c>
      <c r="K43" s="18">
        <v>1</v>
      </c>
      <c r="L43" s="19"/>
      <c r="M43" s="22">
        <v>831961.3</v>
      </c>
      <c r="N43" s="22">
        <v>67169</v>
      </c>
      <c r="O43" s="19">
        <f t="shared" si="17"/>
        <v>241008.4878331402</v>
      </c>
      <c r="P43" s="39">
        <v>40977</v>
      </c>
      <c r="Q43" s="28" t="s">
        <v>81</v>
      </c>
    </row>
    <row r="44" spans="1:17" ht="27.75" customHeight="1">
      <c r="A44" s="33">
        <f t="shared" si="18"/>
        <v>35</v>
      </c>
      <c r="B44" s="36">
        <v>26</v>
      </c>
      <c r="C44" s="21" t="s">
        <v>2</v>
      </c>
      <c r="D44" s="22">
        <v>230</v>
      </c>
      <c r="E44" s="19">
        <f t="shared" si="15"/>
        <v>66.62804171494786</v>
      </c>
      <c r="F44" s="19">
        <v>1052</v>
      </c>
      <c r="G44" s="23">
        <f aca="true" t="shared" si="19" ref="G44:G50">(D44-F44)/F44</f>
        <v>-0.7813688212927756</v>
      </c>
      <c r="H44" s="22">
        <v>26</v>
      </c>
      <c r="I44" s="18">
        <v>2</v>
      </c>
      <c r="J44" s="8">
        <f t="shared" si="16"/>
        <v>13</v>
      </c>
      <c r="K44" s="18">
        <v>1</v>
      </c>
      <c r="L44" s="19">
        <v>2</v>
      </c>
      <c r="M44" s="22">
        <v>1592</v>
      </c>
      <c r="N44" s="22">
        <v>130</v>
      </c>
      <c r="O44" s="19">
        <f t="shared" si="17"/>
        <v>461.1819235225956</v>
      </c>
      <c r="P44" s="37">
        <v>41369</v>
      </c>
      <c r="Q44" s="28" t="s">
        <v>49</v>
      </c>
    </row>
    <row r="45" spans="1:17" ht="27.75" customHeight="1">
      <c r="A45" s="33">
        <f t="shared" si="18"/>
        <v>36</v>
      </c>
      <c r="B45" s="36">
        <v>24</v>
      </c>
      <c r="C45" s="21" t="s">
        <v>4</v>
      </c>
      <c r="D45" s="22">
        <v>188</v>
      </c>
      <c r="E45" s="19">
        <f t="shared" si="15"/>
        <v>54.461181923522595</v>
      </c>
      <c r="F45" s="19">
        <v>1542</v>
      </c>
      <c r="G45" s="23">
        <f t="shared" si="19"/>
        <v>-0.8780804150453956</v>
      </c>
      <c r="H45" s="22">
        <v>14</v>
      </c>
      <c r="I45" s="18">
        <v>1</v>
      </c>
      <c r="J45" s="8">
        <f t="shared" si="16"/>
        <v>14</v>
      </c>
      <c r="K45" s="18">
        <v>1</v>
      </c>
      <c r="L45" s="19"/>
      <c r="M45" s="22">
        <v>26677.5</v>
      </c>
      <c r="N45" s="22">
        <v>2036</v>
      </c>
      <c r="O45" s="19">
        <f t="shared" si="17"/>
        <v>7728.128621089224</v>
      </c>
      <c r="P45" s="37">
        <v>41330</v>
      </c>
      <c r="Q45" s="28" t="s">
        <v>10</v>
      </c>
    </row>
    <row r="46" spans="1:17" ht="25.5" customHeight="1">
      <c r="A46" s="33">
        <f t="shared" si="18"/>
        <v>37</v>
      </c>
      <c r="B46" s="36">
        <v>33</v>
      </c>
      <c r="C46" s="21" t="s">
        <v>30</v>
      </c>
      <c r="D46" s="22">
        <v>120</v>
      </c>
      <c r="E46" s="19">
        <f t="shared" si="15"/>
        <v>34.762456546929315</v>
      </c>
      <c r="F46" s="19">
        <v>308</v>
      </c>
      <c r="G46" s="23">
        <f t="shared" si="19"/>
        <v>-0.6103896103896104</v>
      </c>
      <c r="H46" s="22">
        <v>9</v>
      </c>
      <c r="I46" s="18">
        <v>1</v>
      </c>
      <c r="J46" s="8">
        <f t="shared" si="16"/>
        <v>9</v>
      </c>
      <c r="K46" s="18">
        <v>1</v>
      </c>
      <c r="L46" s="19">
        <v>10</v>
      </c>
      <c r="M46" s="22">
        <v>290956.75</v>
      </c>
      <c r="N46" s="22">
        <v>21249</v>
      </c>
      <c r="O46" s="19">
        <f t="shared" si="17"/>
        <v>84286.4281575898</v>
      </c>
      <c r="P46" s="37">
        <v>41313</v>
      </c>
      <c r="Q46" s="28" t="s">
        <v>25</v>
      </c>
    </row>
    <row r="47" spans="1:17" ht="27.75" customHeight="1">
      <c r="A47" s="33">
        <f t="shared" si="18"/>
        <v>38</v>
      </c>
      <c r="B47" s="36">
        <v>32</v>
      </c>
      <c r="C47" s="21" t="s">
        <v>17</v>
      </c>
      <c r="D47" s="22">
        <v>84</v>
      </c>
      <c r="E47" s="19">
        <f t="shared" si="15"/>
        <v>24.33371958285052</v>
      </c>
      <c r="F47" s="19">
        <v>324</v>
      </c>
      <c r="G47" s="23">
        <f t="shared" si="19"/>
        <v>-0.7407407407407407</v>
      </c>
      <c r="H47" s="22">
        <v>14</v>
      </c>
      <c r="I47" s="18">
        <v>3</v>
      </c>
      <c r="J47" s="8">
        <f t="shared" si="16"/>
        <v>4.666666666666667</v>
      </c>
      <c r="K47" s="18">
        <v>1</v>
      </c>
      <c r="L47" s="19">
        <v>14</v>
      </c>
      <c r="M47" s="18">
        <v>626260.49</v>
      </c>
      <c r="N47" s="18">
        <v>50071</v>
      </c>
      <c r="O47" s="19">
        <f t="shared" si="17"/>
        <v>181419.60892236384</v>
      </c>
      <c r="P47" s="37">
        <v>41285</v>
      </c>
      <c r="Q47" s="28" t="s">
        <v>16</v>
      </c>
    </row>
    <row r="48" spans="1:17" ht="25.5" customHeight="1">
      <c r="A48" s="33">
        <f t="shared" si="18"/>
        <v>39</v>
      </c>
      <c r="B48" s="36">
        <v>36</v>
      </c>
      <c r="C48" s="21" t="s">
        <v>69</v>
      </c>
      <c r="D48" s="22">
        <v>72</v>
      </c>
      <c r="E48" s="19">
        <f t="shared" si="15"/>
        <v>20.85747392815759</v>
      </c>
      <c r="F48" s="19">
        <v>72</v>
      </c>
      <c r="G48" s="23">
        <f t="shared" si="19"/>
        <v>0</v>
      </c>
      <c r="H48" s="22">
        <v>12</v>
      </c>
      <c r="I48" s="18">
        <v>4</v>
      </c>
      <c r="J48" s="8">
        <f t="shared" si="16"/>
        <v>3</v>
      </c>
      <c r="K48" s="18">
        <v>1</v>
      </c>
      <c r="L48" s="19"/>
      <c r="M48" s="22">
        <v>120396.3</v>
      </c>
      <c r="N48" s="22">
        <v>8053</v>
      </c>
      <c r="O48" s="19">
        <f t="shared" si="17"/>
        <v>34877.25955967555</v>
      </c>
      <c r="P48" s="39">
        <v>41299</v>
      </c>
      <c r="Q48" s="28" t="s">
        <v>70</v>
      </c>
    </row>
    <row r="49" spans="1:17" ht="25.5" customHeight="1">
      <c r="A49" s="33">
        <f t="shared" si="18"/>
        <v>40</v>
      </c>
      <c r="B49" s="36">
        <v>37</v>
      </c>
      <c r="C49" s="21" t="s">
        <v>5</v>
      </c>
      <c r="D49" s="22">
        <v>12</v>
      </c>
      <c r="E49" s="19">
        <f t="shared" si="15"/>
        <v>3.476245654692932</v>
      </c>
      <c r="F49" s="19">
        <v>24</v>
      </c>
      <c r="G49" s="23">
        <f t="shared" si="19"/>
        <v>-0.5</v>
      </c>
      <c r="H49" s="22">
        <v>2</v>
      </c>
      <c r="I49" s="18">
        <v>1</v>
      </c>
      <c r="J49" s="8">
        <f t="shared" si="16"/>
        <v>2</v>
      </c>
      <c r="K49" s="18">
        <v>1</v>
      </c>
      <c r="L49" s="19"/>
      <c r="M49" s="22">
        <v>1301433.9</v>
      </c>
      <c r="N49" s="22">
        <v>79209</v>
      </c>
      <c r="O49" s="19">
        <f t="shared" si="17"/>
        <v>377008.6616454229</v>
      </c>
      <c r="P49" s="37">
        <v>41257</v>
      </c>
      <c r="Q49" s="28" t="s">
        <v>29</v>
      </c>
    </row>
    <row r="50" spans="1:17" ht="12.75">
      <c r="A50" s="7"/>
      <c r="B50" s="7"/>
      <c r="C50" s="24" t="s">
        <v>73</v>
      </c>
      <c r="D50" s="10">
        <f>SUM(D40:D49)+D38</f>
        <v>476304.06</v>
      </c>
      <c r="E50" s="10">
        <f>SUM(E40:E49)+E38</f>
        <v>137979.1599073001</v>
      </c>
      <c r="F50" s="10">
        <v>488842.05</v>
      </c>
      <c r="G50" s="26">
        <f t="shared" si="19"/>
        <v>-0.025648345922778107</v>
      </c>
      <c r="H50" s="10">
        <f>SUM(H40:H49)+H38</f>
        <v>34166.4635</v>
      </c>
      <c r="I50" s="25"/>
      <c r="J50" s="11"/>
      <c r="K50" s="12"/>
      <c r="L50" s="11"/>
      <c r="M50" s="9"/>
      <c r="N50" s="9"/>
      <c r="O50" s="19"/>
      <c r="P50" s="20"/>
      <c r="Q50" s="34"/>
    </row>
    <row r="51" spans="1:17" ht="12.75">
      <c r="A51" s="13"/>
      <c r="B51" s="13"/>
      <c r="C51" s="27"/>
      <c r="D51" s="14"/>
      <c r="E51" s="15"/>
      <c r="F51" s="14"/>
      <c r="G51" s="15"/>
      <c r="H51" s="14"/>
      <c r="I51" s="15"/>
      <c r="J51" s="16"/>
      <c r="K51" s="15"/>
      <c r="L51" s="16"/>
      <c r="M51" s="15"/>
      <c r="N51" s="15"/>
      <c r="O51" s="15"/>
      <c r="P51" s="17"/>
      <c r="Q51" s="35"/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edvinasp</dc:creator>
  <cp:keywords/>
  <dc:description/>
  <cp:lastModifiedBy>Edvinas Puksta</cp:lastModifiedBy>
  <cp:lastPrinted>2012-07-23T12:02:51Z</cp:lastPrinted>
  <dcterms:created xsi:type="dcterms:W3CDTF">2010-06-21T12:51:40Z</dcterms:created>
  <dcterms:modified xsi:type="dcterms:W3CDTF">2013-04-15T12:32:10Z</dcterms:modified>
  <cp:category/>
  <cp:version/>
  <cp:contentType/>
  <cp:contentStatus/>
</cp:coreProperties>
</file>