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5500" windowHeight="7020" tabRatio="601" activeTab="0"/>
  </bookViews>
  <sheets>
    <sheet name="Balandžio 12 - 18 d." sheetId="1" r:id="rId1"/>
  </sheets>
  <definedNames/>
  <calcPr fullCalcOnLoad="1"/>
</workbook>
</file>

<file path=xl/sharedStrings.xml><?xml version="1.0" encoding="utf-8"?>
<sst xmlns="http://schemas.openxmlformats.org/spreadsheetml/2006/main" count="136" uniqueCount="99">
  <si>
    <t>-</t>
  </si>
  <si>
    <t>Incognito Films</t>
  </si>
  <si>
    <t>Mama
(Mama)</t>
  </si>
  <si>
    <t>Forum Cinemas /
Universal</t>
  </si>
  <si>
    <t>Ana Karenina
(Ana Karenina)</t>
  </si>
  <si>
    <t>VISO (top30):</t>
  </si>
  <si>
    <t>Žiūrovų lanko-mumo vidurkis</t>
  </si>
  <si>
    <t xml:space="preserve">Platintojas </t>
  </si>
  <si>
    <t>7 dienos Havanoje
(7 Days in Havana)</t>
  </si>
  <si>
    <t>Magiškas Paryžius 3
(Magic Paris 3)</t>
  </si>
  <si>
    <t>Pašėlę pirmieji metai
(I Give It A Year)</t>
  </si>
  <si>
    <t>Pagalbos šauksmas
(The Call)</t>
  </si>
  <si>
    <t>-</t>
  </si>
  <si>
    <t>A-One Films</t>
  </si>
  <si>
    <t>Ralfas Griovėjas
(Wreck-It Ralph)</t>
  </si>
  <si>
    <t>N</t>
  </si>
  <si>
    <t>Emigrantai
(Emigrants)</t>
  </si>
  <si>
    <t>Justinas Krisiūnas</t>
  </si>
  <si>
    <t>Be ryšio
(Wrong)</t>
  </si>
  <si>
    <t>A-One Films</t>
  </si>
  <si>
    <t>Eilinis Džo. Kerštas
(G.I. Joe 2: Retaliation)</t>
  </si>
  <si>
    <t>Forum Cinemas /
Paramount</t>
  </si>
  <si>
    <t>Sielonešė
(The Host)</t>
  </si>
  <si>
    <t>Garsų pasaulio įrašai</t>
  </si>
  <si>
    <t>Skrydis
(Flight)</t>
  </si>
  <si>
    <t>Forum Cinemas /
Paramount</t>
  </si>
  <si>
    <t>Top Film</t>
  </si>
  <si>
    <t>Forum Cinemas /
Universal</t>
  </si>
  <si>
    <t>Valentinas vienas
(Valentine Alone)</t>
  </si>
  <si>
    <t>Hobitas: nelaukta kelionė 3D
(The Hobbit: An Unexpected Journey)</t>
  </si>
  <si>
    <t>ACME Film /
Warner Bros.</t>
  </si>
  <si>
    <t>Diatlovo perėja: dingudisi ekspedicija
(The Dyatlov Pass Incident)</t>
  </si>
  <si>
    <t>ACME Film</t>
  </si>
  <si>
    <t>Hičkokas
(Hitchcock)</t>
  </si>
  <si>
    <t>Forum Cinemas /
Universal</t>
  </si>
  <si>
    <t>Džekas Ryčeris
(Jack Reacher)</t>
  </si>
  <si>
    <t>Forum Cinemas /
Paramount</t>
  </si>
  <si>
    <t>Argo
(Argo)</t>
  </si>
  <si>
    <t>Gimę mylėti
(Twice Born)</t>
  </si>
  <si>
    <t>Piktieji numirėliai
(Evil Dead)</t>
  </si>
  <si>
    <t>Ištrūkęs Džango
(Django Unchained)</t>
  </si>
  <si>
    <t>ACME Film /
Sony</t>
  </si>
  <si>
    <t>-</t>
  </si>
  <si>
    <t>Medžioklė
(The Hunt)</t>
  </si>
  <si>
    <t>Kaunas International Film Festival</t>
  </si>
  <si>
    <t>Sapnuoju, kad einu
(Dreaming the Path)</t>
  </si>
  <si>
    <t>Era Film</t>
  </si>
  <si>
    <t>-</t>
  </si>
  <si>
    <t>Gimtadienis
(21 and Over)</t>
  </si>
  <si>
    <t>Sniego karalienė 3D
(Snow Queen)</t>
  </si>
  <si>
    <t>Garsų pasaulio įrašai</t>
  </si>
  <si>
    <t>Optimisto istorija
(Silver Linings Playbook)</t>
  </si>
  <si>
    <t>Top Film</t>
  </si>
  <si>
    <t>ACME Film /
Warner Bros.</t>
  </si>
  <si>
    <t>Ozas: didingas ir galingas
(Oz. The Great and Powerful)</t>
  </si>
  <si>
    <t>Džekas milžinų nugalėtojas
(Jack The Giant Slayer)</t>
  </si>
  <si>
    <t>Parkeris
(Parker)</t>
  </si>
  <si>
    <t>Intercinema</t>
  </si>
  <si>
    <t>Forum Cinemas /
WDSMPI</t>
  </si>
  <si>
    <t>Bendros
pajamos
(Eur)</t>
  </si>
  <si>
    <t>Filmas</t>
  </si>
  <si>
    <t>Pakitimas</t>
  </si>
  <si>
    <t>ACME Film</t>
  </si>
  <si>
    <t>ACME Film</t>
  </si>
  <si>
    <t>Rodymo 
savaitė</t>
  </si>
  <si>
    <t>VISO (top10):</t>
  </si>
  <si>
    <t>Užmirštieji
(Oblivion)</t>
  </si>
  <si>
    <t>IS</t>
  </si>
  <si>
    <t>Išankstiniai seansai</t>
  </si>
  <si>
    <t>Milijardierius ir blondinė
(Gambit)</t>
  </si>
  <si>
    <t>Olimpo apgultis
(Olympus Has Fallen)</t>
  </si>
  <si>
    <t>Teresės nuodėmė
(Therese Desqueyroux)</t>
  </si>
  <si>
    <t>Pilnos rankos pistoletų
(Una Pistola el cada mano / A Gun in Each Hand)</t>
  </si>
  <si>
    <t>Batuotas katinas Pūkis
(Puss In Boots)</t>
  </si>
  <si>
    <t xml:space="preserve">Seansų 
sk. </t>
  </si>
  <si>
    <t>Kopijų 
sk.</t>
  </si>
  <si>
    <t xml:space="preserve">Bendros
pajamos 
(Lt) </t>
  </si>
  <si>
    <t>Ką išdarinėja vyrai
(Chto tvorjat muzchini)</t>
  </si>
  <si>
    <t>Linkolnas
(Lincoln)</t>
  </si>
  <si>
    <t>Theatrical Film Distribution /
20th Century Fox</t>
  </si>
  <si>
    <t>Balandžio
5 - 11 d. 
pajamos
(Lt)</t>
  </si>
  <si>
    <t>Balandžio 12 - 18 d. Lietuvos kino teatruose rodytų filmų top-20</t>
  </si>
  <si>
    <t>Balandžio
12 - 18 d. 
pajamos
(Lt)</t>
  </si>
  <si>
    <t>Balandžio
12 - 18 d.
žiūrovų
sk.</t>
  </si>
  <si>
    <t>Balandžio
12 - 18 d.
pajamos
(Eur)</t>
  </si>
  <si>
    <t>Niujorko šešėlyje
(Place Beyond the Pines)</t>
  </si>
  <si>
    <t>Prior Entertainment</t>
  </si>
  <si>
    <t>VISO (top40):</t>
  </si>
  <si>
    <t>VISO:</t>
  </si>
  <si>
    <t>Loraksas
(Dr. Seuss' The Lorax)</t>
  </si>
  <si>
    <t>A-One Films</t>
  </si>
  <si>
    <t>Forum Cinemas /
WDSMPI</t>
  </si>
  <si>
    <t>Bendras 
žiūrovų
sk.</t>
  </si>
  <si>
    <t>Tamsus dangus
(Dark Skies)</t>
  </si>
  <si>
    <t>Krudžiai
(Croods)</t>
  </si>
  <si>
    <t>Premjeros 
data</t>
  </si>
  <si>
    <t>VISO (top20):</t>
  </si>
  <si>
    <t>N</t>
  </si>
  <si>
    <t>Šalutinis poveikis
(Side Effects)</t>
  </si>
</sst>
</file>

<file path=xl/styles.xml><?xml version="1.0" encoding="utf-8"?>
<styleSheet xmlns="http://schemas.openxmlformats.org/spreadsheetml/2006/main">
  <numFmts count="42">
    <numFmt numFmtId="5" formatCode="#,##0&quot;Lt&quot;;\-#,##0&quot;Lt&quot;"/>
    <numFmt numFmtId="6" formatCode="#,##0&quot;Lt&quot;;[Red]\-#,##0&quot;Lt&quot;"/>
    <numFmt numFmtId="7" formatCode="#,##0.00&quot;Lt&quot;;\-#,##0.00&quot;Lt&quot;"/>
    <numFmt numFmtId="8" formatCode="#,##0.00&quot;Lt&quot;;[Red]\-#,##0.00&quot;Lt&quot;"/>
    <numFmt numFmtId="42" formatCode="_-* #,##0&quot;Lt&quot;_-;\-* #,##0&quot;Lt&quot;_-;_-* &quot;-&quot;&quot;Lt&quot;_-;_-@_-"/>
    <numFmt numFmtId="41" formatCode="_-* #,##0_L_t_-;\-* #,##0_L_t_-;_-* &quot;-&quot;_L_t_-;_-@_-"/>
    <numFmt numFmtId="44" formatCode="_-* #,##0.00&quot;Lt&quot;_-;\-* #,##0.00&quot;Lt&quot;_-;_-* &quot;-&quot;??&quot;Lt&quot;_-;_-@_-"/>
    <numFmt numFmtId="43" formatCode="_-* #,##0.00_L_t_-;\-* #,##0.00_L_t_-;_-* &quot;-&quot;??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yyyy\.mm\.dd"/>
    <numFmt numFmtId="189" formatCode="yyyy/mm/dd;@"/>
    <numFmt numFmtId="190" formatCode="#,##0.0"/>
    <numFmt numFmtId="191" formatCode="[$-427]yyyy\ &quot;m.&quot;\ mmmm\ d\ &quot;d.&quot;"/>
    <numFmt numFmtId="192" formatCode="yyyy\.mm\.dd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yyyy/mm/dd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88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 vertical="center" wrapText="1"/>
    </xf>
    <xf numFmtId="192" fontId="6" fillId="0" borderId="17" xfId="0" applyNumberFormat="1" applyFont="1" applyBorder="1" applyAlignment="1">
      <alignment horizontal="center" vertical="center" wrapText="1"/>
    </xf>
    <xf numFmtId="192" fontId="6" fillId="0" borderId="17" xfId="0" applyNumberFormat="1" applyFont="1" applyBorder="1" applyAlignment="1">
      <alignment horizontal="center" vertical="center" wrapText="1"/>
    </xf>
    <xf numFmtId="192" fontId="6" fillId="0" borderId="17" xfId="0" applyNumberFormat="1" applyFont="1" applyBorder="1" applyAlignment="1">
      <alignment horizontal="center" vertical="center" wrapText="1"/>
    </xf>
    <xf numFmtId="192" fontId="6" fillId="0" borderId="17" xfId="0" applyNumberFormat="1" applyFont="1" applyBorder="1" applyAlignment="1">
      <alignment horizontal="center" vertical="center" wrapText="1"/>
    </xf>
    <xf numFmtId="1" fontId="6" fillId="26" borderId="10" xfId="0" applyNumberFormat="1" applyFont="1" applyFill="1" applyBorder="1" applyAlignment="1">
      <alignment horizontal="center" vertical="center"/>
    </xf>
    <xf numFmtId="7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0" fontId="6" fillId="24" borderId="10" xfId="0" applyNumberFormat="1" applyFont="1" applyFill="1" applyBorder="1" applyAlignment="1">
      <alignment horizontal="center" vertical="center"/>
    </xf>
    <xf numFmtId="192" fontId="6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34.8515625" style="3" bestFit="1" customWidth="1"/>
    <col min="4" max="6" width="14.8515625" style="3" bestFit="1" customWidth="1"/>
    <col min="7" max="7" width="10.8515625" style="3" bestFit="1" customWidth="1"/>
    <col min="8" max="8" width="14.851562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2.140625" style="3" bestFit="1" customWidth="1"/>
    <col min="14" max="14" width="10.8515625" style="3" customWidth="1"/>
    <col min="15" max="15" width="11.421875" style="3" bestFit="1" customWidth="1"/>
    <col min="16" max="16" width="14.28125" style="3" bestFit="1" customWidth="1"/>
    <col min="17" max="17" width="25.7109375" style="3" bestFit="1" customWidth="1"/>
    <col min="18" max="18" width="12.140625" style="3" bestFit="1" customWidth="1"/>
    <col min="19" max="19" width="9.28125" style="3" bestFit="1" customWidth="1"/>
    <col min="20" max="16384" width="8.7109375" style="3" customWidth="1"/>
  </cols>
  <sheetData>
    <row r="1" spans="1:11" ht="19.5">
      <c r="A1" s="1" t="s">
        <v>81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60</v>
      </c>
      <c r="D3" s="41" t="s">
        <v>82</v>
      </c>
      <c r="E3" s="41" t="s">
        <v>84</v>
      </c>
      <c r="F3" s="41" t="s">
        <v>80</v>
      </c>
      <c r="G3" s="41" t="s">
        <v>61</v>
      </c>
      <c r="H3" s="41" t="s">
        <v>83</v>
      </c>
      <c r="I3" s="41" t="s">
        <v>74</v>
      </c>
      <c r="J3" s="41" t="s">
        <v>6</v>
      </c>
      <c r="K3" s="41" t="s">
        <v>75</v>
      </c>
      <c r="L3" s="41" t="s">
        <v>64</v>
      </c>
      <c r="M3" s="41" t="s">
        <v>76</v>
      </c>
      <c r="N3" s="41" t="s">
        <v>92</v>
      </c>
      <c r="O3" s="41" t="s">
        <v>59</v>
      </c>
      <c r="P3" s="41" t="s">
        <v>95</v>
      </c>
      <c r="Q3" s="42" t="s">
        <v>7</v>
      </c>
    </row>
    <row r="4" spans="1:18" ht="25.5" customHeight="1">
      <c r="A4" s="43">
        <v>1</v>
      </c>
      <c r="B4" s="49" t="s">
        <v>15</v>
      </c>
      <c r="C4" s="4" t="s">
        <v>66</v>
      </c>
      <c r="D4" s="31">
        <v>161321.5</v>
      </c>
      <c r="E4" s="52">
        <f aca="true" t="shared" si="0" ref="E4:E13">D4/3.452</f>
        <v>46732.76361529548</v>
      </c>
      <c r="F4" s="52" t="s">
        <v>12</v>
      </c>
      <c r="G4" s="17" t="s">
        <v>0</v>
      </c>
      <c r="H4" s="31">
        <v>11001</v>
      </c>
      <c r="I4" s="31">
        <v>228</v>
      </c>
      <c r="J4" s="58">
        <f aca="true" t="shared" si="1" ref="J4:J13">H4/I4</f>
        <v>48.25</v>
      </c>
      <c r="K4" s="31">
        <v>8</v>
      </c>
      <c r="L4" s="52">
        <v>1</v>
      </c>
      <c r="M4" s="31">
        <v>170009.5</v>
      </c>
      <c r="N4" s="31">
        <v>11578</v>
      </c>
      <c r="O4" s="52">
        <f aca="true" t="shared" si="2" ref="O4:O13">M4/3.452</f>
        <v>49249.565469293164</v>
      </c>
      <c r="P4" s="57">
        <v>41376</v>
      </c>
      <c r="Q4" s="38" t="s">
        <v>3</v>
      </c>
      <c r="R4" s="15"/>
    </row>
    <row r="5" spans="1:18" ht="25.5" customHeight="1">
      <c r="A5" s="43">
        <f>A4+1</f>
        <v>2</v>
      </c>
      <c r="B5" s="49">
        <v>1</v>
      </c>
      <c r="C5" s="4" t="s">
        <v>94</v>
      </c>
      <c r="D5" s="32">
        <v>123168.5</v>
      </c>
      <c r="E5" s="52">
        <f t="shared" si="0"/>
        <v>35680.330243337194</v>
      </c>
      <c r="F5" s="52">
        <v>181957.75</v>
      </c>
      <c r="G5" s="17">
        <f>(D5-F5)/F5</f>
        <v>-0.3230928608426956</v>
      </c>
      <c r="H5" s="32">
        <v>9307</v>
      </c>
      <c r="I5" s="31">
        <v>339</v>
      </c>
      <c r="J5" s="58">
        <f t="shared" si="1"/>
        <v>27.454277286135692</v>
      </c>
      <c r="K5" s="31">
        <v>20</v>
      </c>
      <c r="L5" s="52">
        <v>4</v>
      </c>
      <c r="M5" s="32">
        <v>1095898.75</v>
      </c>
      <c r="N5" s="32">
        <v>82537</v>
      </c>
      <c r="O5" s="52">
        <f t="shared" si="2"/>
        <v>317467.7723059096</v>
      </c>
      <c r="P5" s="56">
        <v>40990</v>
      </c>
      <c r="Q5" s="38" t="s">
        <v>79</v>
      </c>
      <c r="R5" s="15"/>
    </row>
    <row r="6" spans="1:18" ht="25.5" customHeight="1">
      <c r="A6" s="43">
        <f aca="true" t="shared" si="3" ref="A6:A13">A5+1</f>
        <v>3</v>
      </c>
      <c r="B6" s="49" t="s">
        <v>15</v>
      </c>
      <c r="C6" s="4" t="s">
        <v>69</v>
      </c>
      <c r="D6" s="32">
        <v>66142.5</v>
      </c>
      <c r="E6" s="52">
        <f t="shared" si="0"/>
        <v>19160.631517960603</v>
      </c>
      <c r="F6" s="52" t="s">
        <v>12</v>
      </c>
      <c r="G6" s="17" t="s">
        <v>0</v>
      </c>
      <c r="H6" s="32">
        <v>4439</v>
      </c>
      <c r="I6" s="31">
        <v>456</v>
      </c>
      <c r="J6" s="29">
        <f t="shared" si="1"/>
        <v>9.734649122807017</v>
      </c>
      <c r="K6" s="31">
        <v>4</v>
      </c>
      <c r="L6" s="52">
        <v>1</v>
      </c>
      <c r="M6" s="32">
        <v>73489.5</v>
      </c>
      <c r="N6" s="32">
        <v>4964</v>
      </c>
      <c r="O6" s="52">
        <f t="shared" si="2"/>
        <v>21288.96292004635</v>
      </c>
      <c r="P6" s="57">
        <v>41376</v>
      </c>
      <c r="Q6" s="38" t="s">
        <v>1</v>
      </c>
      <c r="R6" s="15"/>
    </row>
    <row r="7" spans="1:18" ht="25.5" customHeight="1">
      <c r="A7" s="43">
        <f t="shared" si="3"/>
        <v>4</v>
      </c>
      <c r="B7" s="49" t="s">
        <v>15</v>
      </c>
      <c r="C7" s="4" t="s">
        <v>85</v>
      </c>
      <c r="D7" s="32">
        <v>52746.86</v>
      </c>
      <c r="E7" s="52">
        <f t="shared" si="0"/>
        <v>15280.086906141367</v>
      </c>
      <c r="F7" s="52" t="s">
        <v>12</v>
      </c>
      <c r="G7" s="17" t="s">
        <v>0</v>
      </c>
      <c r="H7" s="52">
        <v>3593</v>
      </c>
      <c r="I7" s="31">
        <v>211</v>
      </c>
      <c r="J7" s="29">
        <f t="shared" si="1"/>
        <v>17.028436018957347</v>
      </c>
      <c r="K7" s="31">
        <v>7</v>
      </c>
      <c r="L7" s="52">
        <v>1</v>
      </c>
      <c r="M7" s="32">
        <v>52746.86</v>
      </c>
      <c r="N7" s="52">
        <v>3593</v>
      </c>
      <c r="O7" s="52">
        <f>M7/3.452</f>
        <v>15280.086906141367</v>
      </c>
      <c r="P7" s="62">
        <v>41376</v>
      </c>
      <c r="Q7" s="38" t="s">
        <v>86</v>
      </c>
      <c r="R7" s="15"/>
    </row>
    <row r="8" spans="1:18" ht="25.5" customHeight="1">
      <c r="A8" s="43">
        <f t="shared" si="3"/>
        <v>5</v>
      </c>
      <c r="B8" s="49">
        <v>2</v>
      </c>
      <c r="C8" s="4" t="s">
        <v>55</v>
      </c>
      <c r="D8" s="32">
        <v>49243.5</v>
      </c>
      <c r="E8" s="52">
        <f t="shared" si="0"/>
        <v>14265.208574739281</v>
      </c>
      <c r="F8" s="52">
        <v>96532.9</v>
      </c>
      <c r="G8" s="17">
        <f aca="true" t="shared" si="4" ref="G8:G14">(D8-F8)/F8</f>
        <v>-0.48987858025605774</v>
      </c>
      <c r="H8" s="32">
        <v>3217</v>
      </c>
      <c r="I8" s="31">
        <v>183</v>
      </c>
      <c r="J8" s="58">
        <f t="shared" si="1"/>
        <v>17.579234972677597</v>
      </c>
      <c r="K8" s="31">
        <v>12</v>
      </c>
      <c r="L8" s="52">
        <v>2</v>
      </c>
      <c r="M8" s="31">
        <v>172322.4</v>
      </c>
      <c r="N8" s="31">
        <v>10957</v>
      </c>
      <c r="O8" s="52">
        <f t="shared" si="2"/>
        <v>49919.58285052144</v>
      </c>
      <c r="P8" s="57">
        <v>41369</v>
      </c>
      <c r="Q8" s="38" t="s">
        <v>53</v>
      </c>
      <c r="R8" s="15"/>
    </row>
    <row r="9" spans="1:18" ht="25.5" customHeight="1">
      <c r="A9" s="43">
        <f t="shared" si="3"/>
        <v>6</v>
      </c>
      <c r="B9" s="49">
        <v>3</v>
      </c>
      <c r="C9" s="4" t="s">
        <v>70</v>
      </c>
      <c r="D9" s="32">
        <v>25776</v>
      </c>
      <c r="E9" s="52">
        <f t="shared" si="0"/>
        <v>7466.9756662804175</v>
      </c>
      <c r="F9" s="52">
        <v>59934</v>
      </c>
      <c r="G9" s="17">
        <f t="shared" si="4"/>
        <v>-0.5699269196115727</v>
      </c>
      <c r="H9" s="32">
        <v>1679</v>
      </c>
      <c r="I9" s="31">
        <v>63</v>
      </c>
      <c r="J9" s="58">
        <f t="shared" si="1"/>
        <v>26.650793650793652</v>
      </c>
      <c r="K9" s="31">
        <v>7</v>
      </c>
      <c r="L9" s="52">
        <v>2</v>
      </c>
      <c r="M9" s="32">
        <v>85710</v>
      </c>
      <c r="N9" s="32">
        <v>5656</v>
      </c>
      <c r="O9" s="52">
        <f t="shared" si="2"/>
        <v>24829.084588644266</v>
      </c>
      <c r="P9" s="57">
        <v>41369</v>
      </c>
      <c r="Q9" s="38" t="s">
        <v>1</v>
      </c>
      <c r="R9" s="15"/>
    </row>
    <row r="10" spans="1:18" ht="25.5" customHeight="1">
      <c r="A10" s="43">
        <f t="shared" si="3"/>
        <v>7</v>
      </c>
      <c r="B10" s="49">
        <v>9</v>
      </c>
      <c r="C10" s="4" t="s">
        <v>16</v>
      </c>
      <c r="D10" s="32">
        <v>25037</v>
      </c>
      <c r="E10" s="52">
        <f t="shared" si="0"/>
        <v>7252.896871378911</v>
      </c>
      <c r="F10" s="52">
        <v>15244</v>
      </c>
      <c r="G10" s="17">
        <f t="shared" si="4"/>
        <v>0.6424166885331933</v>
      </c>
      <c r="H10" s="32">
        <v>2413</v>
      </c>
      <c r="I10" s="31">
        <v>59</v>
      </c>
      <c r="J10" s="58">
        <f t="shared" si="1"/>
        <v>40.898305084745765</v>
      </c>
      <c r="K10" s="31">
        <v>7</v>
      </c>
      <c r="L10" s="52">
        <v>2</v>
      </c>
      <c r="M10" s="32">
        <v>43447</v>
      </c>
      <c r="N10" s="32">
        <v>3904</v>
      </c>
      <c r="O10" s="52">
        <f t="shared" si="2"/>
        <v>12586.03707995365</v>
      </c>
      <c r="P10" s="57">
        <v>41369</v>
      </c>
      <c r="Q10" s="38" t="s">
        <v>17</v>
      </c>
      <c r="R10" s="15"/>
    </row>
    <row r="11" spans="1:18" ht="25.5" customHeight="1">
      <c r="A11" s="43">
        <f t="shared" si="3"/>
        <v>8</v>
      </c>
      <c r="B11" s="49">
        <v>4</v>
      </c>
      <c r="C11" s="4" t="s">
        <v>22</v>
      </c>
      <c r="D11" s="32">
        <v>23142</v>
      </c>
      <c r="E11" s="52">
        <f t="shared" si="0"/>
        <v>6703.939745075319</v>
      </c>
      <c r="F11" s="52">
        <v>58152</v>
      </c>
      <c r="G11" s="17">
        <f t="shared" si="4"/>
        <v>-0.6020429219975237</v>
      </c>
      <c r="H11" s="32">
        <v>1739</v>
      </c>
      <c r="I11" s="31">
        <v>119</v>
      </c>
      <c r="J11" s="58">
        <f t="shared" si="1"/>
        <v>14.61344537815126</v>
      </c>
      <c r="K11" s="31">
        <v>11</v>
      </c>
      <c r="L11" s="52">
        <v>3</v>
      </c>
      <c r="M11" s="32">
        <v>165905</v>
      </c>
      <c r="N11" s="32">
        <v>11731</v>
      </c>
      <c r="O11" s="52">
        <f t="shared" si="2"/>
        <v>48060.544611819234</v>
      </c>
      <c r="P11" s="57">
        <v>41362</v>
      </c>
      <c r="Q11" s="38" t="s">
        <v>23</v>
      </c>
      <c r="R11" s="15"/>
    </row>
    <row r="12" spans="1:18" ht="25.5" customHeight="1">
      <c r="A12" s="43">
        <f t="shared" si="3"/>
        <v>9</v>
      </c>
      <c r="B12" s="49">
        <v>5</v>
      </c>
      <c r="C12" s="4" t="s">
        <v>20</v>
      </c>
      <c r="D12" s="32">
        <v>21646</v>
      </c>
      <c r="E12" s="52">
        <f t="shared" si="0"/>
        <v>6270.567786790267</v>
      </c>
      <c r="F12" s="52">
        <v>50145.8</v>
      </c>
      <c r="G12" s="17">
        <f t="shared" si="4"/>
        <v>-0.5683387242799995</v>
      </c>
      <c r="H12" s="32">
        <v>1357</v>
      </c>
      <c r="I12" s="31">
        <v>117</v>
      </c>
      <c r="J12" s="58">
        <f t="shared" si="1"/>
        <v>11.598290598290598</v>
      </c>
      <c r="K12" s="31">
        <v>10</v>
      </c>
      <c r="L12" s="52">
        <v>3</v>
      </c>
      <c r="M12" s="32">
        <v>182404.5</v>
      </c>
      <c r="N12" s="32">
        <v>11126</v>
      </c>
      <c r="O12" s="52">
        <f t="shared" si="2"/>
        <v>52840.23754345307</v>
      </c>
      <c r="P12" s="57">
        <v>41362</v>
      </c>
      <c r="Q12" s="38" t="s">
        <v>21</v>
      </c>
      <c r="R12" s="15"/>
    </row>
    <row r="13" spans="1:18" ht="25.5" customHeight="1">
      <c r="A13" s="43">
        <f t="shared" si="3"/>
        <v>10</v>
      </c>
      <c r="B13" s="49">
        <v>7</v>
      </c>
      <c r="C13" s="4" t="s">
        <v>28</v>
      </c>
      <c r="D13" s="32">
        <v>21406.5</v>
      </c>
      <c r="E13" s="52">
        <f t="shared" si="0"/>
        <v>6201.187717265353</v>
      </c>
      <c r="F13" s="52">
        <v>32581</v>
      </c>
      <c r="G13" s="17">
        <f t="shared" si="4"/>
        <v>-0.3429759675884718</v>
      </c>
      <c r="H13" s="32">
        <v>1471</v>
      </c>
      <c r="I13" s="31">
        <v>69</v>
      </c>
      <c r="J13" s="58">
        <f t="shared" si="1"/>
        <v>21.318840579710145</v>
      </c>
      <c r="K13" s="31">
        <v>7</v>
      </c>
      <c r="L13" s="52">
        <v>10</v>
      </c>
      <c r="M13" s="31">
        <v>2600166.7</v>
      </c>
      <c r="N13" s="31">
        <v>186366</v>
      </c>
      <c r="O13" s="52">
        <f t="shared" si="2"/>
        <v>753234.8493626884</v>
      </c>
      <c r="P13" s="55">
        <v>41313</v>
      </c>
      <c r="Q13" s="38" t="s">
        <v>63</v>
      </c>
      <c r="R13" s="15"/>
    </row>
    <row r="14" spans="1:17" ht="27" customHeight="1">
      <c r="A14" s="43"/>
      <c r="B14" s="49"/>
      <c r="C14" s="12" t="s">
        <v>65</v>
      </c>
      <c r="D14" s="13">
        <f>SUM(D4:D13)</f>
        <v>569630.36</v>
      </c>
      <c r="E14" s="13">
        <f>SUM(E4:E13)</f>
        <v>165014.5886442642</v>
      </c>
      <c r="F14" s="13">
        <v>557548.45</v>
      </c>
      <c r="G14" s="14">
        <f t="shared" si="4"/>
        <v>0.02166970422032387</v>
      </c>
      <c r="H14" s="13">
        <f>SUM(H4:H13)</f>
        <v>40216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6</v>
      </c>
      <c r="C16" s="4" t="s">
        <v>10</v>
      </c>
      <c r="D16" s="32">
        <v>13529.5</v>
      </c>
      <c r="E16" s="52">
        <f>D16/3.452</f>
        <v>3919.322132097335</v>
      </c>
      <c r="F16" s="52">
        <v>34371</v>
      </c>
      <c r="G16" s="17">
        <f>(D16-F16)/F16</f>
        <v>-0.6063687410898723</v>
      </c>
      <c r="H16" s="32">
        <v>939</v>
      </c>
      <c r="I16" s="31">
        <v>56</v>
      </c>
      <c r="J16" s="58">
        <f>H16/I16</f>
        <v>16.767857142857142</v>
      </c>
      <c r="K16" s="31">
        <v>5</v>
      </c>
      <c r="L16" s="52">
        <v>4</v>
      </c>
      <c r="M16" s="31">
        <v>164472.5</v>
      </c>
      <c r="N16" s="31">
        <v>11219</v>
      </c>
      <c r="O16" s="52">
        <f>M16/3.452</f>
        <v>47645.56778679027</v>
      </c>
      <c r="P16" s="57">
        <v>41355</v>
      </c>
      <c r="Q16" s="38" t="s">
        <v>63</v>
      </c>
      <c r="R16" s="15"/>
    </row>
    <row r="17" spans="1:18" ht="25.5" customHeight="1">
      <c r="A17" s="43">
        <f>A16+1</f>
        <v>12</v>
      </c>
      <c r="B17" s="49">
        <v>8</v>
      </c>
      <c r="C17" s="4" t="s">
        <v>71</v>
      </c>
      <c r="D17" s="32">
        <v>10641</v>
      </c>
      <c r="E17" s="52">
        <f aca="true" t="shared" si="5" ref="E17:E25">D17/3.452</f>
        <v>3082.560834298957</v>
      </c>
      <c r="F17" s="52">
        <v>15397</v>
      </c>
      <c r="G17" s="17">
        <f aca="true" t="shared" si="6" ref="G17:G26">(D17-F17)/F17</f>
        <v>-0.3088913424693122</v>
      </c>
      <c r="H17" s="32">
        <v>775</v>
      </c>
      <c r="I17" s="31">
        <v>29</v>
      </c>
      <c r="J17" s="58">
        <f aca="true" t="shared" si="7" ref="J17:J25">H17/I17</f>
        <v>26.724137931034484</v>
      </c>
      <c r="K17" s="31">
        <v>1</v>
      </c>
      <c r="L17" s="52">
        <v>2</v>
      </c>
      <c r="M17" s="31">
        <v>26038</v>
      </c>
      <c r="N17" s="31">
        <v>1755</v>
      </c>
      <c r="O17" s="52">
        <f aca="true" t="shared" si="8" ref="O17:O25">M17/3.452</f>
        <v>7542.87369640788</v>
      </c>
      <c r="P17" s="57">
        <v>41369</v>
      </c>
      <c r="Q17" s="38" t="s">
        <v>62</v>
      </c>
      <c r="R17" s="15"/>
    </row>
    <row r="18" spans="1:18" ht="25.5" customHeight="1">
      <c r="A18" s="43">
        <f>A17+1</f>
        <v>13</v>
      </c>
      <c r="B18" s="49">
        <v>10</v>
      </c>
      <c r="C18" s="4" t="s">
        <v>56</v>
      </c>
      <c r="D18" s="32">
        <v>4729</v>
      </c>
      <c r="E18" s="52">
        <f t="shared" si="5"/>
        <v>1369.9304750869062</v>
      </c>
      <c r="F18" s="52">
        <v>13233</v>
      </c>
      <c r="G18" s="17">
        <f t="shared" si="6"/>
        <v>-0.6426358346557848</v>
      </c>
      <c r="H18" s="32">
        <v>405</v>
      </c>
      <c r="I18" s="31">
        <v>16</v>
      </c>
      <c r="J18" s="58">
        <f t="shared" si="7"/>
        <v>25.3125</v>
      </c>
      <c r="K18" s="31">
        <v>2</v>
      </c>
      <c r="L18" s="52">
        <v>5</v>
      </c>
      <c r="M18" s="32">
        <v>138981.1</v>
      </c>
      <c r="N18" s="32">
        <v>9387</v>
      </c>
      <c r="O18" s="52">
        <f t="shared" si="8"/>
        <v>40261.037079953654</v>
      </c>
      <c r="P18" s="56">
        <v>41348</v>
      </c>
      <c r="Q18" s="38" t="s">
        <v>57</v>
      </c>
      <c r="R18" s="15"/>
    </row>
    <row r="19" spans="1:18" ht="25.5" customHeight="1">
      <c r="A19" s="43">
        <f>A18+1</f>
        <v>14</v>
      </c>
      <c r="B19" s="49">
        <v>12</v>
      </c>
      <c r="C19" s="4" t="s">
        <v>2</v>
      </c>
      <c r="D19" s="31">
        <v>4686.5</v>
      </c>
      <c r="E19" s="52">
        <f t="shared" si="5"/>
        <v>1357.6187717265354</v>
      </c>
      <c r="F19" s="52">
        <v>9722</v>
      </c>
      <c r="G19" s="17">
        <f t="shared" si="6"/>
        <v>-0.5179489816910101</v>
      </c>
      <c r="H19" s="31">
        <v>443</v>
      </c>
      <c r="I19" s="31">
        <v>31</v>
      </c>
      <c r="J19" s="29">
        <f t="shared" si="7"/>
        <v>14.290322580645162</v>
      </c>
      <c r="K19" s="31">
        <v>4</v>
      </c>
      <c r="L19" s="52">
        <v>7</v>
      </c>
      <c r="M19" s="31">
        <v>194491.8</v>
      </c>
      <c r="N19" s="31">
        <v>13549</v>
      </c>
      <c r="O19" s="52">
        <f t="shared" si="8"/>
        <v>56341.77288528389</v>
      </c>
      <c r="P19" s="55">
        <v>41334</v>
      </c>
      <c r="Q19" s="38" t="s">
        <v>3</v>
      </c>
      <c r="R19" s="15"/>
    </row>
    <row r="20" spans="1:18" ht="25.5" customHeight="1">
      <c r="A20" s="43">
        <f aca="true" t="shared" si="9" ref="A20:A25">A19+1</f>
        <v>15</v>
      </c>
      <c r="B20" s="49">
        <v>13</v>
      </c>
      <c r="C20" s="4" t="s">
        <v>77</v>
      </c>
      <c r="D20" s="32">
        <v>4520.5</v>
      </c>
      <c r="E20" s="52">
        <f t="shared" si="5"/>
        <v>1309.5307068366164</v>
      </c>
      <c r="F20" s="52">
        <v>9421</v>
      </c>
      <c r="G20" s="17">
        <f t="shared" si="6"/>
        <v>-0.5201677104341365</v>
      </c>
      <c r="H20" s="32">
        <v>338</v>
      </c>
      <c r="I20" s="31">
        <v>28</v>
      </c>
      <c r="J20" s="58">
        <f t="shared" si="7"/>
        <v>12.071428571428571</v>
      </c>
      <c r="K20" s="31">
        <v>3</v>
      </c>
      <c r="L20" s="52">
        <v>7</v>
      </c>
      <c r="M20" s="31">
        <v>356745.1</v>
      </c>
      <c r="N20" s="31">
        <v>23943</v>
      </c>
      <c r="O20" s="52">
        <f t="shared" si="8"/>
        <v>103344.46697566628</v>
      </c>
      <c r="P20" s="55">
        <v>41334</v>
      </c>
      <c r="Q20" s="38" t="s">
        <v>62</v>
      </c>
      <c r="R20" s="15"/>
    </row>
    <row r="21" spans="1:18" ht="25.5" customHeight="1">
      <c r="A21" s="43">
        <f t="shared" si="9"/>
        <v>16</v>
      </c>
      <c r="B21" s="49">
        <v>16</v>
      </c>
      <c r="C21" s="4" t="s">
        <v>54</v>
      </c>
      <c r="D21" s="32">
        <v>3766.7</v>
      </c>
      <c r="E21" s="52">
        <f t="shared" si="5"/>
        <v>1091.164542294322</v>
      </c>
      <c r="F21" s="52">
        <v>8416.5</v>
      </c>
      <c r="G21" s="17">
        <f t="shared" si="6"/>
        <v>-0.5524624249985148</v>
      </c>
      <c r="H21" s="32">
        <v>270</v>
      </c>
      <c r="I21" s="31">
        <v>39</v>
      </c>
      <c r="J21" s="58">
        <f t="shared" si="7"/>
        <v>6.923076923076923</v>
      </c>
      <c r="K21" s="31">
        <v>4</v>
      </c>
      <c r="L21" s="52">
        <v>6</v>
      </c>
      <c r="M21" s="31">
        <v>322423.75</v>
      </c>
      <c r="N21" s="31">
        <v>20728</v>
      </c>
      <c r="O21" s="52">
        <f t="shared" si="8"/>
        <v>93402.01332560835</v>
      </c>
      <c r="P21" s="56">
        <v>41341</v>
      </c>
      <c r="Q21" s="38" t="s">
        <v>58</v>
      </c>
      <c r="R21" s="15"/>
    </row>
    <row r="22" spans="1:20" ht="25.5" customHeight="1">
      <c r="A22" s="43">
        <f t="shared" si="9"/>
        <v>17</v>
      </c>
      <c r="B22" s="49">
        <v>14</v>
      </c>
      <c r="C22" s="4" t="s">
        <v>48</v>
      </c>
      <c r="D22" s="32">
        <v>3510</v>
      </c>
      <c r="E22" s="52">
        <f t="shared" si="5"/>
        <v>1016.8018539976825</v>
      </c>
      <c r="F22" s="52">
        <v>9328</v>
      </c>
      <c r="G22" s="17">
        <f t="shared" si="6"/>
        <v>-0.6237135506003431</v>
      </c>
      <c r="H22" s="32">
        <v>241</v>
      </c>
      <c r="I22" s="31">
        <v>14</v>
      </c>
      <c r="J22" s="58">
        <f t="shared" si="7"/>
        <v>17.214285714285715</v>
      </c>
      <c r="K22" s="31">
        <v>2</v>
      </c>
      <c r="L22" s="52">
        <v>6</v>
      </c>
      <c r="M22" s="31">
        <v>298153.2</v>
      </c>
      <c r="N22" s="31">
        <v>21333</v>
      </c>
      <c r="O22" s="52">
        <f t="shared" si="8"/>
        <v>86371.14716106605</v>
      </c>
      <c r="P22" s="56">
        <v>41341</v>
      </c>
      <c r="Q22" s="38" t="s">
        <v>1</v>
      </c>
      <c r="R22" s="15"/>
      <c r="S22" s="59"/>
      <c r="T22" s="60"/>
    </row>
    <row r="23" spans="1:18" ht="25.5" customHeight="1">
      <c r="A23" s="43">
        <f t="shared" si="9"/>
        <v>18</v>
      </c>
      <c r="B23" s="49">
        <v>20</v>
      </c>
      <c r="C23" s="4" t="s">
        <v>31</v>
      </c>
      <c r="D23" s="32">
        <v>3457.5</v>
      </c>
      <c r="E23" s="52">
        <f t="shared" si="5"/>
        <v>1001.5932792584009</v>
      </c>
      <c r="F23" s="52">
        <v>4163</v>
      </c>
      <c r="G23" s="17">
        <f t="shared" si="6"/>
        <v>-0.16946913283689646</v>
      </c>
      <c r="H23" s="32">
        <v>237</v>
      </c>
      <c r="I23" s="31">
        <v>14</v>
      </c>
      <c r="J23" s="29">
        <f t="shared" si="7"/>
        <v>16.928571428571427</v>
      </c>
      <c r="K23" s="31">
        <v>2</v>
      </c>
      <c r="L23" s="52">
        <v>6</v>
      </c>
      <c r="M23" s="31">
        <v>51399.5</v>
      </c>
      <c r="N23" s="31">
        <v>3279</v>
      </c>
      <c r="O23" s="52">
        <f t="shared" si="8"/>
        <v>14889.774044032445</v>
      </c>
      <c r="P23" s="56">
        <v>41341</v>
      </c>
      <c r="Q23" s="38" t="s">
        <v>32</v>
      </c>
      <c r="R23" s="15"/>
    </row>
    <row r="24" spans="1:18" ht="25.5" customHeight="1">
      <c r="A24" s="43">
        <f t="shared" si="9"/>
        <v>19</v>
      </c>
      <c r="B24" s="49">
        <v>19</v>
      </c>
      <c r="C24" s="4" t="s">
        <v>72</v>
      </c>
      <c r="D24" s="32">
        <v>2938</v>
      </c>
      <c r="E24" s="52">
        <f t="shared" si="5"/>
        <v>851.1008111239861</v>
      </c>
      <c r="F24" s="52">
        <v>3816.5</v>
      </c>
      <c r="G24" s="17">
        <f t="shared" si="6"/>
        <v>-0.23018472422376524</v>
      </c>
      <c r="H24" s="32">
        <v>257</v>
      </c>
      <c r="I24" s="31">
        <v>13</v>
      </c>
      <c r="J24" s="29">
        <f t="shared" si="7"/>
        <v>19.76923076923077</v>
      </c>
      <c r="K24" s="31">
        <v>1</v>
      </c>
      <c r="L24" s="52">
        <v>2</v>
      </c>
      <c r="M24" s="32">
        <v>6754.5</v>
      </c>
      <c r="N24" s="32">
        <v>483</v>
      </c>
      <c r="O24" s="52">
        <f t="shared" si="8"/>
        <v>1956.6917728852839</v>
      </c>
      <c r="P24" s="57">
        <v>41369</v>
      </c>
      <c r="Q24" s="38" t="s">
        <v>19</v>
      </c>
      <c r="R24" s="15"/>
    </row>
    <row r="25" spans="1:18" ht="25.5" customHeight="1">
      <c r="A25" s="43">
        <f t="shared" si="9"/>
        <v>20</v>
      </c>
      <c r="B25" s="49">
        <v>22</v>
      </c>
      <c r="C25" s="4" t="s">
        <v>49</v>
      </c>
      <c r="D25" s="32">
        <v>2634</v>
      </c>
      <c r="E25" s="52">
        <f t="shared" si="5"/>
        <v>763.0359212050985</v>
      </c>
      <c r="F25" s="52">
        <v>3337</v>
      </c>
      <c r="G25" s="17">
        <f t="shared" si="6"/>
        <v>-0.21066826490860055</v>
      </c>
      <c r="H25" s="32">
        <v>235</v>
      </c>
      <c r="I25" s="31">
        <v>35</v>
      </c>
      <c r="J25" s="29">
        <f t="shared" si="7"/>
        <v>6.714285714285714</v>
      </c>
      <c r="K25" s="31">
        <v>2</v>
      </c>
      <c r="L25" s="52">
        <v>8</v>
      </c>
      <c r="M25" s="32">
        <v>380274</v>
      </c>
      <c r="N25" s="32">
        <v>29613</v>
      </c>
      <c r="O25" s="52">
        <f t="shared" si="8"/>
        <v>110160.48667439166</v>
      </c>
      <c r="P25" s="55">
        <v>41327</v>
      </c>
      <c r="Q25" s="38" t="s">
        <v>50</v>
      </c>
      <c r="R25" s="15"/>
    </row>
    <row r="26" spans="1:17" ht="27" customHeight="1">
      <c r="A26" s="43"/>
      <c r="B26" s="49"/>
      <c r="C26" s="12" t="s">
        <v>96</v>
      </c>
      <c r="D26" s="13">
        <f>SUM(D16:D25)+D14</f>
        <v>624043.0599999999</v>
      </c>
      <c r="E26" s="13">
        <f>SUM(E16:E25)+E14</f>
        <v>180777.24797219006</v>
      </c>
      <c r="F26" s="13">
        <v>636639.45</v>
      </c>
      <c r="G26" s="14">
        <f t="shared" si="6"/>
        <v>-0.01978575157414454</v>
      </c>
      <c r="H26" s="13">
        <f>SUM(H16:H25)+H14</f>
        <v>44356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11</v>
      </c>
      <c r="C28" s="4" t="s">
        <v>11</v>
      </c>
      <c r="D28" s="32">
        <v>2517</v>
      </c>
      <c r="E28" s="52">
        <f>D28/3.452</f>
        <v>729.1425260718424</v>
      </c>
      <c r="F28" s="52">
        <v>11700.5</v>
      </c>
      <c r="G28" s="17">
        <f>(D28-F28)/F28</f>
        <v>-0.7848809879919662</v>
      </c>
      <c r="H28" s="32">
        <v>187</v>
      </c>
      <c r="I28" s="31">
        <v>21</v>
      </c>
      <c r="J28" s="29">
        <f>H28/I28</f>
        <v>8.904761904761905</v>
      </c>
      <c r="K28" s="31">
        <v>2</v>
      </c>
      <c r="L28" s="52">
        <v>4</v>
      </c>
      <c r="M28" s="32">
        <v>75900.1</v>
      </c>
      <c r="N28" s="32">
        <v>5303</v>
      </c>
      <c r="O28" s="52">
        <f>M28/3.452</f>
        <v>21987.282734646582</v>
      </c>
      <c r="P28" s="57">
        <v>41355</v>
      </c>
      <c r="Q28" s="38" t="s">
        <v>26</v>
      </c>
      <c r="R28" s="15"/>
    </row>
    <row r="29" spans="1:18" ht="25.5" customHeight="1">
      <c r="A29" s="43">
        <f>A28+1</f>
        <v>22</v>
      </c>
      <c r="B29" s="49" t="s">
        <v>97</v>
      </c>
      <c r="C29" s="4" t="s">
        <v>45</v>
      </c>
      <c r="D29" s="32">
        <v>1990</v>
      </c>
      <c r="E29" s="52">
        <f aca="true" t="shared" si="10" ref="E29:E37">D29/3.452</f>
        <v>576.4774044032445</v>
      </c>
      <c r="F29" s="52" t="s">
        <v>47</v>
      </c>
      <c r="G29" s="61" t="s">
        <v>47</v>
      </c>
      <c r="H29" s="32">
        <v>179</v>
      </c>
      <c r="I29" s="31">
        <v>2</v>
      </c>
      <c r="J29" s="58">
        <f aca="true" t="shared" si="11" ref="J29:J34">H29/I29</f>
        <v>89.5</v>
      </c>
      <c r="K29" s="31">
        <v>1</v>
      </c>
      <c r="L29" s="52">
        <v>1</v>
      </c>
      <c r="M29" s="32">
        <v>1990</v>
      </c>
      <c r="N29" s="32">
        <v>179</v>
      </c>
      <c r="O29" s="52">
        <f aca="true" t="shared" si="12" ref="O29:O37">M29/3.452</f>
        <v>576.4774044032445</v>
      </c>
      <c r="P29" s="57">
        <v>41376</v>
      </c>
      <c r="Q29" s="38" t="s">
        <v>46</v>
      </c>
      <c r="R29" s="15"/>
    </row>
    <row r="30" spans="1:18" ht="25.5" customHeight="1">
      <c r="A30" s="43">
        <f aca="true" t="shared" si="13" ref="A30:A37">A29+1</f>
        <v>23</v>
      </c>
      <c r="B30" s="49">
        <v>21</v>
      </c>
      <c r="C30" s="4" t="s">
        <v>78</v>
      </c>
      <c r="D30" s="31">
        <v>1186</v>
      </c>
      <c r="E30" s="52">
        <f t="shared" si="10"/>
        <v>343.56894553881807</v>
      </c>
      <c r="F30" s="52">
        <v>3758</v>
      </c>
      <c r="G30" s="17">
        <f aca="true" t="shared" si="14" ref="G30:G36">(D30-F30)/F30</f>
        <v>-0.6844065992549229</v>
      </c>
      <c r="H30" s="31">
        <v>104</v>
      </c>
      <c r="I30" s="31">
        <v>10</v>
      </c>
      <c r="J30" s="29">
        <f t="shared" si="11"/>
        <v>10.4</v>
      </c>
      <c r="K30" s="31">
        <v>2</v>
      </c>
      <c r="L30" s="52">
        <v>8</v>
      </c>
      <c r="M30" s="31">
        <v>83928.5</v>
      </c>
      <c r="N30" s="31">
        <v>5965</v>
      </c>
      <c r="O30" s="52">
        <f t="shared" si="12"/>
        <v>24313.00695249131</v>
      </c>
      <c r="P30" s="55">
        <v>41327</v>
      </c>
      <c r="Q30" s="38" t="s">
        <v>79</v>
      </c>
      <c r="R30" s="15"/>
    </row>
    <row r="31" spans="1:18" ht="25.5" customHeight="1">
      <c r="A31" s="43">
        <f t="shared" si="13"/>
        <v>24</v>
      </c>
      <c r="B31" s="49">
        <v>18</v>
      </c>
      <c r="C31" s="4" t="s">
        <v>93</v>
      </c>
      <c r="D31" s="32">
        <v>1026</v>
      </c>
      <c r="E31" s="52">
        <f t="shared" si="10"/>
        <v>297.21900347624563</v>
      </c>
      <c r="F31" s="52">
        <v>6488.5</v>
      </c>
      <c r="G31" s="17">
        <f t="shared" si="14"/>
        <v>-0.8418740849194729</v>
      </c>
      <c r="H31" s="32">
        <v>79</v>
      </c>
      <c r="I31" s="31">
        <v>14</v>
      </c>
      <c r="J31" s="29">
        <f t="shared" si="11"/>
        <v>5.642857142857143</v>
      </c>
      <c r="K31" s="31">
        <v>2</v>
      </c>
      <c r="L31" s="52">
        <v>5</v>
      </c>
      <c r="M31" s="32">
        <v>86067.7</v>
      </c>
      <c r="N31" s="32">
        <v>5583</v>
      </c>
      <c r="O31" s="52">
        <f t="shared" si="12"/>
        <v>24932.705677867903</v>
      </c>
      <c r="P31" s="57">
        <v>41348</v>
      </c>
      <c r="Q31" s="38" t="s">
        <v>26</v>
      </c>
      <c r="R31" s="15"/>
    </row>
    <row r="32" spans="1:18" ht="25.5" customHeight="1">
      <c r="A32" s="43">
        <f t="shared" si="13"/>
        <v>25</v>
      </c>
      <c r="B32" s="49">
        <v>32</v>
      </c>
      <c r="C32" s="4" t="s">
        <v>9</v>
      </c>
      <c r="D32" s="32">
        <v>943</v>
      </c>
      <c r="E32" s="52">
        <f t="shared" si="10"/>
        <v>273.1749710312862</v>
      </c>
      <c r="F32" s="52">
        <v>3337</v>
      </c>
      <c r="G32" s="17">
        <f t="shared" si="14"/>
        <v>-0.7174108480671262</v>
      </c>
      <c r="H32" s="32">
        <v>69</v>
      </c>
      <c r="I32" s="31">
        <v>4</v>
      </c>
      <c r="J32" s="29">
        <f t="shared" si="11"/>
        <v>17.25</v>
      </c>
      <c r="K32" s="31">
        <v>1</v>
      </c>
      <c r="L32" s="52">
        <v>17</v>
      </c>
      <c r="M32" s="32">
        <v>17219</v>
      </c>
      <c r="N32" s="32">
        <v>1411</v>
      </c>
      <c r="O32" s="52">
        <f t="shared" si="12"/>
        <v>4988.122827346466</v>
      </c>
      <c r="P32" s="55">
        <v>41264</v>
      </c>
      <c r="Q32" s="38" t="s">
        <v>13</v>
      </c>
      <c r="R32" s="15"/>
    </row>
    <row r="33" spans="1:18" ht="25.5" customHeight="1">
      <c r="A33" s="43">
        <f t="shared" si="13"/>
        <v>26</v>
      </c>
      <c r="B33" s="49">
        <v>25</v>
      </c>
      <c r="C33" s="4" t="s">
        <v>33</v>
      </c>
      <c r="D33" s="31">
        <v>941</v>
      </c>
      <c r="E33" s="52">
        <f t="shared" si="10"/>
        <v>272.59559675550406</v>
      </c>
      <c r="F33" s="52">
        <v>1937</v>
      </c>
      <c r="G33" s="17">
        <f t="shared" si="14"/>
        <v>-0.5141972121837893</v>
      </c>
      <c r="H33" s="31">
        <v>78</v>
      </c>
      <c r="I33" s="31">
        <v>11</v>
      </c>
      <c r="J33" s="29">
        <f t="shared" si="11"/>
        <v>7.090909090909091</v>
      </c>
      <c r="K33" s="31">
        <v>1</v>
      </c>
      <c r="L33" s="52">
        <v>7</v>
      </c>
      <c r="M33" s="31">
        <v>23746.5</v>
      </c>
      <c r="N33" s="31">
        <v>1708</v>
      </c>
      <c r="O33" s="52">
        <f t="shared" si="12"/>
        <v>6879.055619930476</v>
      </c>
      <c r="P33" s="56">
        <v>41341</v>
      </c>
      <c r="Q33" s="38" t="s">
        <v>79</v>
      </c>
      <c r="R33" s="15"/>
    </row>
    <row r="34" spans="1:18" ht="25.5" customHeight="1">
      <c r="A34" s="43">
        <f t="shared" si="13"/>
        <v>27</v>
      </c>
      <c r="B34" s="49">
        <v>29</v>
      </c>
      <c r="C34" s="4" t="s">
        <v>51</v>
      </c>
      <c r="D34" s="32">
        <v>880</v>
      </c>
      <c r="E34" s="52">
        <f t="shared" si="10"/>
        <v>254.92468134414833</v>
      </c>
      <c r="F34" s="52">
        <v>938</v>
      </c>
      <c r="G34" s="17">
        <f t="shared" si="14"/>
        <v>-0.06183368869936034</v>
      </c>
      <c r="H34" s="32">
        <v>72</v>
      </c>
      <c r="I34" s="31">
        <v>5</v>
      </c>
      <c r="J34" s="29">
        <f t="shared" si="11"/>
        <v>14.4</v>
      </c>
      <c r="K34" s="31">
        <v>1</v>
      </c>
      <c r="L34" s="52">
        <v>18</v>
      </c>
      <c r="M34" s="32">
        <v>180631.9</v>
      </c>
      <c r="N34" s="32">
        <v>12669</v>
      </c>
      <c r="O34" s="52">
        <f t="shared" si="12"/>
        <v>52326.738122827344</v>
      </c>
      <c r="P34" s="54">
        <v>41257</v>
      </c>
      <c r="Q34" s="38" t="s">
        <v>52</v>
      </c>
      <c r="R34" s="15"/>
    </row>
    <row r="35" spans="1:18" ht="25.5" customHeight="1">
      <c r="A35" s="43">
        <f t="shared" si="13"/>
        <v>28</v>
      </c>
      <c r="B35" s="49">
        <v>27</v>
      </c>
      <c r="C35" s="4" t="s">
        <v>37</v>
      </c>
      <c r="D35" s="31">
        <v>797</v>
      </c>
      <c r="E35" s="52">
        <f t="shared" si="10"/>
        <v>230.88064889918888</v>
      </c>
      <c r="F35" s="32">
        <v>1538</v>
      </c>
      <c r="G35" s="17">
        <f t="shared" si="14"/>
        <v>-0.48179453836150843</v>
      </c>
      <c r="H35" s="31">
        <v>60</v>
      </c>
      <c r="I35" s="31">
        <v>5</v>
      </c>
      <c r="J35" s="29">
        <v>2</v>
      </c>
      <c r="K35" s="31">
        <v>1</v>
      </c>
      <c r="L35" s="52">
        <v>10</v>
      </c>
      <c r="M35" s="31">
        <v>59048</v>
      </c>
      <c r="N35" s="31">
        <v>4344</v>
      </c>
      <c r="O35" s="52">
        <f t="shared" si="12"/>
        <v>17105.44611819235</v>
      </c>
      <c r="P35" s="57">
        <v>41313</v>
      </c>
      <c r="Q35" s="38" t="s">
        <v>53</v>
      </c>
      <c r="R35" s="15"/>
    </row>
    <row r="36" spans="1:18" ht="25.5" customHeight="1">
      <c r="A36" s="43">
        <f t="shared" si="13"/>
        <v>29</v>
      </c>
      <c r="B36" s="49">
        <v>24</v>
      </c>
      <c r="C36" s="4" t="s">
        <v>98</v>
      </c>
      <c r="D36" s="32">
        <v>574</v>
      </c>
      <c r="E36" s="52">
        <f t="shared" si="10"/>
        <v>166.28041714947855</v>
      </c>
      <c r="F36" s="52">
        <v>2495</v>
      </c>
      <c r="G36" s="17">
        <f t="shared" si="14"/>
        <v>-0.769939879759519</v>
      </c>
      <c r="H36" s="32">
        <v>54</v>
      </c>
      <c r="I36" s="31">
        <v>5</v>
      </c>
      <c r="J36" s="29">
        <f>H36/I36</f>
        <v>10.8</v>
      </c>
      <c r="K36" s="31">
        <v>4</v>
      </c>
      <c r="L36" s="52">
        <v>7</v>
      </c>
      <c r="M36" s="31">
        <v>126936.5</v>
      </c>
      <c r="N36" s="31">
        <v>8826</v>
      </c>
      <c r="O36" s="52">
        <f t="shared" si="12"/>
        <v>36771.87137891078</v>
      </c>
      <c r="P36" s="56">
        <v>41334</v>
      </c>
      <c r="Q36" s="38" t="s">
        <v>26</v>
      </c>
      <c r="R36" s="15"/>
    </row>
    <row r="37" spans="1:18" ht="25.5" customHeight="1">
      <c r="A37" s="43">
        <f t="shared" si="13"/>
        <v>30</v>
      </c>
      <c r="B37" s="49" t="s">
        <v>12</v>
      </c>
      <c r="C37" s="4" t="s">
        <v>40</v>
      </c>
      <c r="D37" s="31">
        <v>512</v>
      </c>
      <c r="E37" s="52">
        <f t="shared" si="10"/>
        <v>148.31981460023175</v>
      </c>
      <c r="F37" s="52" t="s">
        <v>0</v>
      </c>
      <c r="G37" s="17" t="s">
        <v>0</v>
      </c>
      <c r="H37" s="31">
        <v>45</v>
      </c>
      <c r="I37" s="31">
        <v>2</v>
      </c>
      <c r="J37" s="29">
        <f>H37/I37</f>
        <v>22.5</v>
      </c>
      <c r="K37" s="31">
        <v>1</v>
      </c>
      <c r="L37" s="52">
        <v>12</v>
      </c>
      <c r="M37" s="31">
        <v>321979.5</v>
      </c>
      <c r="N37" s="31">
        <v>22233</v>
      </c>
      <c r="O37" s="52">
        <f t="shared" si="12"/>
        <v>93273.31981460024</v>
      </c>
      <c r="P37" s="57">
        <v>41299</v>
      </c>
      <c r="Q37" s="38" t="s">
        <v>41</v>
      </c>
      <c r="R37" s="15"/>
    </row>
    <row r="38" spans="1:17" ht="27" customHeight="1">
      <c r="A38" s="43"/>
      <c r="B38" s="49"/>
      <c r="C38" s="12" t="s">
        <v>5</v>
      </c>
      <c r="D38" s="13">
        <f>SUM(D28:D37)+D26</f>
        <v>635409.0599999999</v>
      </c>
      <c r="E38" s="13">
        <f>SUM(E28:E37)+E26</f>
        <v>184069.83198146004</v>
      </c>
      <c r="F38" s="13">
        <v>657403.45</v>
      </c>
      <c r="G38" s="14">
        <f>(D38-F38)/F38</f>
        <v>-0.03345645660971207</v>
      </c>
      <c r="H38" s="13">
        <f>SUM(H28:H37)+H26</f>
        <v>45283</v>
      </c>
      <c r="I38" s="13"/>
      <c r="J38" s="33"/>
      <c r="K38" s="35"/>
      <c r="L38" s="33"/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 t="s">
        <v>42</v>
      </c>
      <c r="C40" s="4" t="s">
        <v>43</v>
      </c>
      <c r="D40" s="32">
        <v>448</v>
      </c>
      <c r="E40" s="52">
        <f>D40/3.452</f>
        <v>129.7798377752028</v>
      </c>
      <c r="F40" s="52" t="s">
        <v>0</v>
      </c>
      <c r="G40" s="17" t="s">
        <v>0</v>
      </c>
      <c r="H40" s="32">
        <v>42</v>
      </c>
      <c r="I40" s="31">
        <v>2</v>
      </c>
      <c r="J40" s="29">
        <f aca="true" t="shared" si="15" ref="J40:J45">H40/I40</f>
        <v>21</v>
      </c>
      <c r="K40" s="31">
        <v>1</v>
      </c>
      <c r="L40" s="52">
        <v>11</v>
      </c>
      <c r="M40" s="32">
        <v>18882</v>
      </c>
      <c r="N40" s="32">
        <v>1563</v>
      </c>
      <c r="O40" s="52">
        <f>M40/3.452</f>
        <v>5469.872537659328</v>
      </c>
      <c r="P40" s="57">
        <v>41306</v>
      </c>
      <c r="Q40" s="38" t="s">
        <v>44</v>
      </c>
      <c r="R40" s="15"/>
    </row>
    <row r="41" spans="1:18" ht="25.5" customHeight="1">
      <c r="A41" s="43">
        <f>A40+1</f>
        <v>32</v>
      </c>
      <c r="B41" s="49" t="s">
        <v>0</v>
      </c>
      <c r="C41" s="4" t="s">
        <v>35</v>
      </c>
      <c r="D41" s="32">
        <v>423.5</v>
      </c>
      <c r="E41" s="52">
        <f aca="true" t="shared" si="16" ref="E41:E49">D41/3.452</f>
        <v>122.68250289687138</v>
      </c>
      <c r="F41" s="52" t="s">
        <v>0</v>
      </c>
      <c r="G41" s="17" t="s">
        <v>0</v>
      </c>
      <c r="H41" s="32">
        <v>110</v>
      </c>
      <c r="I41" s="31">
        <v>1</v>
      </c>
      <c r="J41" s="29">
        <f t="shared" si="15"/>
        <v>110</v>
      </c>
      <c r="K41" s="31">
        <v>1</v>
      </c>
      <c r="L41" s="52">
        <v>16</v>
      </c>
      <c r="M41" s="31">
        <v>241661.3</v>
      </c>
      <c r="N41" s="31">
        <v>17059</v>
      </c>
      <c r="O41" s="52">
        <f aca="true" t="shared" si="17" ref="O41:O49">M41/3.452</f>
        <v>70006.17033603707</v>
      </c>
      <c r="P41" s="53">
        <v>41271</v>
      </c>
      <c r="Q41" s="38" t="s">
        <v>36</v>
      </c>
      <c r="R41" s="15"/>
    </row>
    <row r="42" spans="1:18" ht="25.5" customHeight="1">
      <c r="A42" s="43">
        <f aca="true" t="shared" si="18" ref="A42:A49">A41+1</f>
        <v>33</v>
      </c>
      <c r="B42" s="49">
        <v>34</v>
      </c>
      <c r="C42" s="4" t="s">
        <v>73</v>
      </c>
      <c r="D42" s="32">
        <v>400</v>
      </c>
      <c r="E42" s="52">
        <f t="shared" si="16"/>
        <v>115.87485515643105</v>
      </c>
      <c r="F42" s="52">
        <v>2495</v>
      </c>
      <c r="G42" s="17">
        <f>(D42-F42)/F42</f>
        <v>-0.8396793587174348</v>
      </c>
      <c r="H42" s="32">
        <v>64</v>
      </c>
      <c r="I42" s="31">
        <v>7</v>
      </c>
      <c r="J42" s="58">
        <f t="shared" si="15"/>
        <v>9.142857142857142</v>
      </c>
      <c r="K42" s="31">
        <v>1</v>
      </c>
      <c r="L42" s="52" t="s">
        <v>0</v>
      </c>
      <c r="M42" s="31">
        <v>2180912.5</v>
      </c>
      <c r="N42" s="31">
        <v>157494</v>
      </c>
      <c r="O42" s="52">
        <f t="shared" si="17"/>
        <v>631782.3001158749</v>
      </c>
      <c r="P42" s="53">
        <v>40900</v>
      </c>
      <c r="Q42" s="38" t="s">
        <v>21</v>
      </c>
      <c r="R42" s="15"/>
    </row>
    <row r="43" spans="1:18" ht="25.5" customHeight="1">
      <c r="A43" s="43">
        <f t="shared" si="18"/>
        <v>34</v>
      </c>
      <c r="B43" s="49">
        <v>30</v>
      </c>
      <c r="C43" s="4" t="s">
        <v>8</v>
      </c>
      <c r="D43" s="32">
        <v>342</v>
      </c>
      <c r="E43" s="52">
        <f t="shared" si="16"/>
        <v>99.07300115874855</v>
      </c>
      <c r="F43" s="52">
        <v>966</v>
      </c>
      <c r="G43" s="17">
        <f>(D43-F43)/F43</f>
        <v>-0.6459627329192547</v>
      </c>
      <c r="H43" s="32">
        <v>25</v>
      </c>
      <c r="I43" s="31">
        <v>4</v>
      </c>
      <c r="J43" s="29">
        <f t="shared" si="15"/>
        <v>6.25</v>
      </c>
      <c r="K43" s="31">
        <v>3</v>
      </c>
      <c r="L43" s="52">
        <v>9</v>
      </c>
      <c r="M43" s="32">
        <v>15670</v>
      </c>
      <c r="N43" s="32">
        <v>1369</v>
      </c>
      <c r="O43" s="52">
        <f t="shared" si="17"/>
        <v>4539.397450753187</v>
      </c>
      <c r="P43" s="55">
        <v>41320</v>
      </c>
      <c r="Q43" s="38" t="s">
        <v>90</v>
      </c>
      <c r="R43" s="15"/>
    </row>
    <row r="44" spans="1:18" ht="25.5" customHeight="1">
      <c r="A44" s="43">
        <f t="shared" si="18"/>
        <v>35</v>
      </c>
      <c r="B44" s="49">
        <v>28</v>
      </c>
      <c r="C44" s="4" t="s">
        <v>18</v>
      </c>
      <c r="D44" s="32">
        <v>326</v>
      </c>
      <c r="E44" s="52">
        <f t="shared" si="16"/>
        <v>94.4380069524913</v>
      </c>
      <c r="F44" s="52">
        <v>1362</v>
      </c>
      <c r="G44" s="17">
        <f>(D44-F44)/F44</f>
        <v>-0.7606461086637298</v>
      </c>
      <c r="H44" s="32">
        <v>33</v>
      </c>
      <c r="I44" s="31">
        <v>3</v>
      </c>
      <c r="J44" s="29">
        <f t="shared" si="15"/>
        <v>11</v>
      </c>
      <c r="K44" s="31">
        <v>1</v>
      </c>
      <c r="L44" s="52">
        <v>2</v>
      </c>
      <c r="M44" s="32">
        <v>1688</v>
      </c>
      <c r="N44" s="32">
        <v>137</v>
      </c>
      <c r="O44" s="52">
        <f t="shared" si="17"/>
        <v>488.99188876013903</v>
      </c>
      <c r="P44" s="57">
        <v>41369</v>
      </c>
      <c r="Q44" s="38" t="s">
        <v>19</v>
      </c>
      <c r="R44" s="15"/>
    </row>
    <row r="45" spans="1:18" ht="25.5" customHeight="1">
      <c r="A45" s="43">
        <f t="shared" si="18"/>
        <v>36</v>
      </c>
      <c r="B45" s="49">
        <v>33</v>
      </c>
      <c r="C45" s="4" t="s">
        <v>14</v>
      </c>
      <c r="D45" s="32">
        <v>288</v>
      </c>
      <c r="E45" s="52">
        <f t="shared" si="16"/>
        <v>83.42989571263035</v>
      </c>
      <c r="F45" s="52">
        <v>2551</v>
      </c>
      <c r="G45" s="17">
        <f>(D45-F45)/F45</f>
        <v>-0.8871030968247746</v>
      </c>
      <c r="H45" s="32">
        <v>32</v>
      </c>
      <c r="I45" s="31">
        <v>4</v>
      </c>
      <c r="J45" s="29">
        <f t="shared" si="15"/>
        <v>8</v>
      </c>
      <c r="K45" s="31">
        <v>2</v>
      </c>
      <c r="L45" s="52">
        <v>14</v>
      </c>
      <c r="M45" s="31">
        <v>626464.49</v>
      </c>
      <c r="N45" s="31">
        <v>50089</v>
      </c>
      <c r="O45" s="52">
        <f t="shared" si="17"/>
        <v>181478.70509849364</v>
      </c>
      <c r="P45" s="55">
        <v>41285</v>
      </c>
      <c r="Q45" s="38" t="s">
        <v>91</v>
      </c>
      <c r="R45" s="15"/>
    </row>
    <row r="46" spans="1:18" ht="25.5" customHeight="1">
      <c r="A46" s="43">
        <f t="shared" si="18"/>
        <v>37</v>
      </c>
      <c r="B46" s="49" t="s">
        <v>67</v>
      </c>
      <c r="C46" s="4" t="s">
        <v>39</v>
      </c>
      <c r="D46" s="31">
        <v>247</v>
      </c>
      <c r="E46" s="52">
        <f t="shared" si="16"/>
        <v>71.55272305909618</v>
      </c>
      <c r="F46" s="52" t="s">
        <v>0</v>
      </c>
      <c r="G46" s="17" t="s">
        <v>0</v>
      </c>
      <c r="H46" s="31">
        <v>23</v>
      </c>
      <c r="I46" s="31">
        <v>1</v>
      </c>
      <c r="J46" s="29">
        <v>1</v>
      </c>
      <c r="K46" s="31">
        <v>1</v>
      </c>
      <c r="L46" s="52" t="s">
        <v>67</v>
      </c>
      <c r="M46" s="31">
        <v>247</v>
      </c>
      <c r="N46" s="31">
        <v>23</v>
      </c>
      <c r="O46" s="52">
        <f t="shared" si="17"/>
        <v>71.55272305909618</v>
      </c>
      <c r="P46" s="57" t="s">
        <v>68</v>
      </c>
      <c r="Q46" s="38" t="s">
        <v>63</v>
      </c>
      <c r="R46" s="15"/>
    </row>
    <row r="47" spans="1:18" ht="25.5" customHeight="1">
      <c r="A47" s="43">
        <f t="shared" si="18"/>
        <v>38</v>
      </c>
      <c r="B47" s="49" t="s">
        <v>0</v>
      </c>
      <c r="C47" s="4" t="s">
        <v>89</v>
      </c>
      <c r="D47" s="32">
        <v>242</v>
      </c>
      <c r="E47" s="52">
        <f t="shared" si="16"/>
        <v>70.10428736964079</v>
      </c>
      <c r="F47" s="52" t="s">
        <v>0</v>
      </c>
      <c r="G47" s="17" t="s">
        <v>0</v>
      </c>
      <c r="H47" s="32">
        <v>110</v>
      </c>
      <c r="I47" s="31">
        <v>1</v>
      </c>
      <c r="J47" s="29">
        <f>H47/I47</f>
        <v>110</v>
      </c>
      <c r="K47" s="31">
        <v>1</v>
      </c>
      <c r="L47" s="52" t="s">
        <v>0</v>
      </c>
      <c r="M47" s="31">
        <v>831961.3</v>
      </c>
      <c r="N47" s="31">
        <v>67169</v>
      </c>
      <c r="O47" s="52">
        <f t="shared" si="17"/>
        <v>241008.4878331402</v>
      </c>
      <c r="P47" s="53">
        <v>40977</v>
      </c>
      <c r="Q47" s="38" t="s">
        <v>34</v>
      </c>
      <c r="R47" s="15"/>
    </row>
    <row r="48" spans="1:18" ht="25.5" customHeight="1">
      <c r="A48" s="43">
        <f t="shared" si="18"/>
        <v>39</v>
      </c>
      <c r="B48" s="49">
        <v>26</v>
      </c>
      <c r="C48" s="4" t="s">
        <v>38</v>
      </c>
      <c r="D48" s="31">
        <v>188</v>
      </c>
      <c r="E48" s="52">
        <f t="shared" si="16"/>
        <v>54.461181923522595</v>
      </c>
      <c r="F48" s="32">
        <v>1882</v>
      </c>
      <c r="G48" s="17">
        <f>(D48-F48)/F48</f>
        <v>-0.900106269925611</v>
      </c>
      <c r="H48" s="31">
        <v>14</v>
      </c>
      <c r="I48" s="31">
        <v>1</v>
      </c>
      <c r="J48" s="29">
        <v>1</v>
      </c>
      <c r="K48" s="31">
        <v>1</v>
      </c>
      <c r="L48" s="52">
        <v>8</v>
      </c>
      <c r="M48" s="31">
        <v>26677.5</v>
      </c>
      <c r="N48" s="31">
        <v>2036</v>
      </c>
      <c r="O48" s="52">
        <f t="shared" si="17"/>
        <v>7728.128621089224</v>
      </c>
      <c r="P48" s="57">
        <v>41327</v>
      </c>
      <c r="Q48" s="38" t="s">
        <v>63</v>
      </c>
      <c r="R48" s="15"/>
    </row>
    <row r="49" spans="1:18" ht="25.5" customHeight="1">
      <c r="A49" s="43">
        <f t="shared" si="18"/>
        <v>40</v>
      </c>
      <c r="B49" s="49">
        <v>31</v>
      </c>
      <c r="C49" s="4" t="s">
        <v>4</v>
      </c>
      <c r="D49" s="32">
        <v>120</v>
      </c>
      <c r="E49" s="52">
        <f t="shared" si="16"/>
        <v>34.762456546929315</v>
      </c>
      <c r="F49" s="52">
        <v>3758</v>
      </c>
      <c r="G49" s="17">
        <f>(D49-F49)/F49</f>
        <v>-0.968068121341139</v>
      </c>
      <c r="H49" s="32">
        <v>9</v>
      </c>
      <c r="I49" s="31">
        <v>1</v>
      </c>
      <c r="J49" s="29">
        <f>H49/I49</f>
        <v>9</v>
      </c>
      <c r="K49" s="31">
        <v>1</v>
      </c>
      <c r="L49" s="52">
        <v>10</v>
      </c>
      <c r="M49" s="31">
        <v>290956.75</v>
      </c>
      <c r="N49" s="31">
        <v>21249</v>
      </c>
      <c r="O49" s="52">
        <f t="shared" si="17"/>
        <v>84286.4281575898</v>
      </c>
      <c r="P49" s="55">
        <v>41313</v>
      </c>
      <c r="Q49" s="38" t="s">
        <v>27</v>
      </c>
      <c r="R49" s="15"/>
    </row>
    <row r="50" spans="1:17" ht="27" customHeight="1">
      <c r="A50" s="43"/>
      <c r="B50" s="49"/>
      <c r="C50" s="12" t="s">
        <v>87</v>
      </c>
      <c r="D50" s="13">
        <f>SUM(D40:D49)+D38</f>
        <v>638433.5599999999</v>
      </c>
      <c r="E50" s="13">
        <f>SUM(E40:E49)+E38</f>
        <v>184945.9907300116</v>
      </c>
      <c r="F50" s="13">
        <v>674901.45</v>
      </c>
      <c r="G50" s="14">
        <f>(D50-F50)/F50</f>
        <v>-0.05403439272504158</v>
      </c>
      <c r="H50" s="13">
        <f>SUM(H40:H49)+H38</f>
        <v>45745</v>
      </c>
      <c r="I50" s="13"/>
      <c r="J50" s="33"/>
      <c r="K50" s="35"/>
      <c r="L50" s="33"/>
      <c r="M50" s="36"/>
      <c r="N50" s="36"/>
      <c r="O50" s="36"/>
      <c r="P50" s="37"/>
      <c r="Q50" s="46"/>
    </row>
    <row r="51" spans="1:17" ht="12" customHeight="1">
      <c r="A51" s="47"/>
      <c r="B51" s="51"/>
      <c r="C51" s="9"/>
      <c r="D51" s="10"/>
      <c r="E51" s="10"/>
      <c r="F51" s="10"/>
      <c r="G51" s="22"/>
      <c r="H51" s="21"/>
      <c r="I51" s="23"/>
      <c r="J51" s="23"/>
      <c r="K51" s="34"/>
      <c r="L51" s="23"/>
      <c r="M51" s="24"/>
      <c r="N51" s="24"/>
      <c r="O51" s="24"/>
      <c r="P51" s="11"/>
      <c r="Q51" s="48"/>
    </row>
    <row r="52" spans="1:18" ht="25.5" customHeight="1">
      <c r="A52" s="43">
        <f>A49+1</f>
        <v>41</v>
      </c>
      <c r="B52" s="49">
        <v>36</v>
      </c>
      <c r="C52" s="4" t="s">
        <v>24</v>
      </c>
      <c r="D52" s="32">
        <v>102</v>
      </c>
      <c r="E52" s="52">
        <f>D52/3.452</f>
        <v>29.54808806488992</v>
      </c>
      <c r="F52" s="52">
        <v>1882</v>
      </c>
      <c r="G52" s="17">
        <f>(D52-F52)/F52</f>
        <v>-0.9458023379383634</v>
      </c>
      <c r="H52" s="32">
        <v>17</v>
      </c>
      <c r="I52" s="31">
        <v>6</v>
      </c>
      <c r="J52" s="29">
        <f>H52/I52</f>
        <v>2.8333333333333335</v>
      </c>
      <c r="K52" s="31">
        <v>1</v>
      </c>
      <c r="L52" s="52">
        <v>12</v>
      </c>
      <c r="M52" s="32">
        <v>120426.3</v>
      </c>
      <c r="N52" s="32">
        <v>8058</v>
      </c>
      <c r="O52" s="52">
        <f>M52/3.452</f>
        <v>34885.950173812285</v>
      </c>
      <c r="P52" s="57">
        <v>41299</v>
      </c>
      <c r="Q52" s="38" t="s">
        <v>25</v>
      </c>
      <c r="R52" s="15"/>
    </row>
    <row r="53" spans="1:18" ht="25.5" customHeight="1">
      <c r="A53" s="43">
        <f>A52+1</f>
        <v>42</v>
      </c>
      <c r="B53" s="49">
        <v>37</v>
      </c>
      <c r="C53" s="4" t="s">
        <v>29</v>
      </c>
      <c r="D53" s="32">
        <v>12</v>
      </c>
      <c r="E53" s="52">
        <f>D53/3.452</f>
        <v>3.476245654692932</v>
      </c>
      <c r="F53" s="52">
        <v>1538</v>
      </c>
      <c r="G53" s="17">
        <f>(D53-F53)/F53</f>
        <v>-0.9921976592977894</v>
      </c>
      <c r="H53" s="32">
        <v>2</v>
      </c>
      <c r="I53" s="31">
        <v>1</v>
      </c>
      <c r="J53" s="29">
        <v>1</v>
      </c>
      <c r="K53" s="31">
        <v>1</v>
      </c>
      <c r="L53" s="52">
        <v>18</v>
      </c>
      <c r="M53" s="31">
        <v>1301433.9</v>
      </c>
      <c r="N53" s="31">
        <v>79209</v>
      </c>
      <c r="O53" s="52">
        <f>M53/3.452</f>
        <v>377008.6616454229</v>
      </c>
      <c r="P53" s="56">
        <v>41257</v>
      </c>
      <c r="Q53" s="38" t="s">
        <v>30</v>
      </c>
      <c r="R53" s="15"/>
    </row>
    <row r="54" spans="1:17" ht="27" customHeight="1">
      <c r="A54" s="43"/>
      <c r="B54" s="49"/>
      <c r="C54" s="12" t="s">
        <v>88</v>
      </c>
      <c r="D54" s="13">
        <f>SUM(D52:D53)+D50</f>
        <v>638547.5599999999</v>
      </c>
      <c r="E54" s="13">
        <f>SUM(E52:E53)+E50</f>
        <v>184979.01506373117</v>
      </c>
      <c r="F54" s="13">
        <v>674901.45</v>
      </c>
      <c r="G54" s="14">
        <f>(D54-F54)/F54</f>
        <v>-0.053865479174774356</v>
      </c>
      <c r="H54" s="13">
        <f>SUM(H52:H53)+H50</f>
        <v>45764</v>
      </c>
      <c r="I54" s="13"/>
      <c r="J54" s="33"/>
      <c r="K54" s="35"/>
      <c r="L54" s="33"/>
      <c r="M54" s="36"/>
      <c r="N54" s="36"/>
      <c r="O54" s="36"/>
      <c r="P54" s="37"/>
      <c r="Q54" s="46"/>
    </row>
    <row r="55" spans="1:17" ht="12" customHeight="1">
      <c r="A55" s="47"/>
      <c r="B55" s="51"/>
      <c r="C55" s="9"/>
      <c r="D55" s="10"/>
      <c r="E55" s="10"/>
      <c r="F55" s="10"/>
      <c r="G55" s="22"/>
      <c r="H55" s="21"/>
      <c r="I55" s="23"/>
      <c r="J55" s="23"/>
      <c r="K55" s="34"/>
      <c r="L55" s="23"/>
      <c r="M55" s="24"/>
      <c r="N55" s="24"/>
      <c r="O55" s="24"/>
      <c r="P55" s="11"/>
      <c r="Q55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2013-04-22T12:13:35Z</dcterms:modified>
  <cp:category/>
  <cp:version/>
  <cp:contentType/>
  <cp:contentStatus/>
</cp:coreProperties>
</file>