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25500" windowHeight="7020" tabRatio="601" activeTab="0"/>
  </bookViews>
  <sheets>
    <sheet name="Birželio 21 - 27 d." sheetId="1" r:id="rId1"/>
  </sheets>
  <definedNames/>
  <calcPr fullCalcOnLoad="1"/>
</workbook>
</file>

<file path=xl/sharedStrings.xml><?xml version="1.0" encoding="utf-8"?>
<sst xmlns="http://schemas.openxmlformats.org/spreadsheetml/2006/main" count="96" uniqueCount="79">
  <si>
    <t>Žmogus iš plieno
(Man of Steel)</t>
  </si>
  <si>
    <t>IS</t>
  </si>
  <si>
    <t>Madagaskaras 3
(Madagascar 3: Europe's Most Wanted)</t>
  </si>
  <si>
    <t>Paslaptinga karalystė
(Epic)</t>
  </si>
  <si>
    <t>Theatrical Film Distribution /
20th Century Fox</t>
  </si>
  <si>
    <t>Pagirios 3: velniai žino kur
(Hangover 3)</t>
  </si>
  <si>
    <t>ACME Film /
Warner Bros.</t>
  </si>
  <si>
    <t xml:space="preserve">Bendros
pajamos 
(Lt) </t>
  </si>
  <si>
    <t>Theatrical Film Distribution /
20th Century Fox</t>
  </si>
  <si>
    <t>Prior Entertainment</t>
  </si>
  <si>
    <t>Bendras 
žiūrovų
sk.</t>
  </si>
  <si>
    <t>Krudžiai
(Croods)</t>
  </si>
  <si>
    <t>Premjeros 
data</t>
  </si>
  <si>
    <t>VISO (top20):</t>
  </si>
  <si>
    <t>Forum Cinemas /
Universal</t>
  </si>
  <si>
    <t>Tolyn į tamsą. Žvaigždžių kelias
(Star Trek XII. Into Darkness)</t>
  </si>
  <si>
    <t>VISO (top30):</t>
  </si>
  <si>
    <t>Žiūrovų lanko-mumo vidurkis</t>
  </si>
  <si>
    <t xml:space="preserve">Platintojas </t>
  </si>
  <si>
    <t>Samsara</t>
  </si>
  <si>
    <t>SmartWay systems OU</t>
  </si>
  <si>
    <t>N</t>
  </si>
  <si>
    <t>Ozas: didingas ir galingas
(Oz. The Great and Powerful)</t>
  </si>
  <si>
    <t>Forum Cinemas /
WDSMPI</t>
  </si>
  <si>
    <t>Forum Cinemas /
Paramount</t>
  </si>
  <si>
    <t>Legendos susivienija
(The Rise of the Guardians)</t>
  </si>
  <si>
    <t xml:space="preserve">Seansų 
sk. </t>
  </si>
  <si>
    <t>Kopijų 
sk.</t>
  </si>
  <si>
    <t>Didysis Getsbis
(The Great Gatsby)</t>
  </si>
  <si>
    <t>Rifo pasaka 2
(Reef 2: High Tide)</t>
  </si>
  <si>
    <t>Garsų pasaulio įrašai</t>
  </si>
  <si>
    <t>ACME Film /
Warner Bros.</t>
  </si>
  <si>
    <t>Bendros
pajamos
(Eur)</t>
  </si>
  <si>
    <t>Filmas</t>
  </si>
  <si>
    <t>Pakitimas</t>
  </si>
  <si>
    <t>Aš tokia susijaudinusi!
(Los amantes pasajeros / I'm So Excited)</t>
  </si>
  <si>
    <t>Mano mama dinozaurė
(Dino Time)</t>
  </si>
  <si>
    <t>Garsų pasaulio įrašai</t>
  </si>
  <si>
    <t>Išankstiniai seansai</t>
  </si>
  <si>
    <t>Ralfas Griovėjas
(Wreck-It Ralph)</t>
  </si>
  <si>
    <t>Forum Cinemas /
WDSMPI</t>
  </si>
  <si>
    <t>Transo būsena
(Trance)</t>
  </si>
  <si>
    <t>Praktikantai
(The Internship)</t>
  </si>
  <si>
    <t>N</t>
  </si>
  <si>
    <t>Pasaulinis karas Z
(World War Z)</t>
  </si>
  <si>
    <t>-</t>
  </si>
  <si>
    <t>-</t>
  </si>
  <si>
    <t>-</t>
  </si>
  <si>
    <t>Alisa Stebuklų šalyje
(Alice in Wonderland)</t>
  </si>
  <si>
    <t>-</t>
  </si>
  <si>
    <t>-</t>
  </si>
  <si>
    <t>IS</t>
  </si>
  <si>
    <t>N</t>
  </si>
  <si>
    <t>Didžiosios vestuvės
(Big Wedding)</t>
  </si>
  <si>
    <t>Incognito Films</t>
  </si>
  <si>
    <t>Incognito Films</t>
  </si>
  <si>
    <t>Rodymo 
savaitė</t>
  </si>
  <si>
    <t>VISO (top10):</t>
  </si>
  <si>
    <t>Užmirštieji
(Oblivion)</t>
  </si>
  <si>
    <t>Greiti ir įsiutę 6
(The Fast &amp; The Furious 6)</t>
  </si>
  <si>
    <t>Žemė - nauja pradžia
(After Earth)</t>
  </si>
  <si>
    <t>Mikė Pūkuotukas
(Winnie the Pooh)</t>
  </si>
  <si>
    <t>Batuotas katinas Pūkis
(Puss In Boots)</t>
  </si>
  <si>
    <t>Forum Cinemas /
Paramount</t>
  </si>
  <si>
    <t>Loraksas
(Dr. Seuss' The Lorax)</t>
  </si>
  <si>
    <t>Kolibrio efektas
(Hummingbird)</t>
  </si>
  <si>
    <t>Nuodėminga aistra
(Passion)</t>
  </si>
  <si>
    <t>Apgaulės meistrai
(Now You See Me)</t>
  </si>
  <si>
    <t>ACME Film</t>
  </si>
  <si>
    <t>ACME Film /
Sony</t>
  </si>
  <si>
    <t>Forum Cinemas /
WDSMPI</t>
  </si>
  <si>
    <t>Forum Cinemas /
Universal</t>
  </si>
  <si>
    <t>Forum Cinemas /
WDSMPI</t>
  </si>
  <si>
    <t>Birželio 21 - 27 d. Lietuvos kino teatruose rodytų filmų top-40</t>
  </si>
  <si>
    <t>Birželio
14 - 20 d. 
pajamos
(Lt)</t>
  </si>
  <si>
    <t>IS</t>
  </si>
  <si>
    <t>Birželio
21 - 27 d. 
pajamos
(Lt)</t>
  </si>
  <si>
    <t>Birželio
21 - 27 d. 
žiūrovų
sk.</t>
  </si>
  <si>
    <t>Birželio
21 - 27 d. 
pajamos
(Eur)</t>
  </si>
</sst>
</file>

<file path=xl/styles.xml><?xml version="1.0" encoding="utf-8"?>
<styleSheet xmlns="http://schemas.openxmlformats.org/spreadsheetml/2006/main">
  <numFmts count="55">
    <numFmt numFmtId="5" formatCode="#,##0&quot;LTL&quot;;\-#,##0&quot;LTL&quot;"/>
    <numFmt numFmtId="6" formatCode="#,##0&quot;LTL&quot;;[Red]\-#,##0&quot;LTL&quot;"/>
    <numFmt numFmtId="7" formatCode="#,##0.00&quot;LTL&quot;;\-#,##0.00&quot;LTL&quot;"/>
    <numFmt numFmtId="8" formatCode="#,##0.00&quot;LTL&quot;;[Red]\-#,##0.00&quot;LTL&quot;"/>
    <numFmt numFmtId="42" formatCode="_-* #,##0&quot;LTL&quot;_-;\-* #,##0&quot;LTL&quot;_-;_-* &quot;-&quot;&quot;LTL&quot;_-;_-@_-"/>
    <numFmt numFmtId="41" formatCode="_-* #,##0_L_T_L_-;\-* #,##0_L_T_L_-;_-* &quot;-&quot;_L_T_L_-;_-@_-"/>
    <numFmt numFmtId="44" formatCode="_-* #,##0.00&quot;LTL&quot;_-;\-* #,##0.00&quot;LTL&quot;_-;_-* &quot;-&quot;??&quot;LTL&quot;_-;_-@_-"/>
    <numFmt numFmtId="43" formatCode="_-* #,##0.00_L_T_L_-;\-* #,##0.00_L_T_L_-;_-* &quot;-&quot;??_L_T_L_-;_-@_-"/>
    <numFmt numFmtId="164" formatCode="_-* #,##0&quot;LTL&quot;_-;\-* #,##0&quot;LTL&quot;_-;_-* &quot;-&quot;&quot;LTL&quot;_-;_-@_-"/>
    <numFmt numFmtId="165" formatCode="_-* #,##0_L_T_L_-;\-* #,##0_L_T_L_-;_-* &quot;-&quot;_L_T_L_-;_-@_-"/>
    <numFmt numFmtId="166" formatCode="_-* #,##0.00&quot;LTL&quot;_-;\-* #,##0.00&quot;LTL&quot;_-;_-* &quot;-&quot;??&quot;LTL&quot;_-;_-@_-"/>
    <numFmt numFmtId="167" formatCode="_-* #,##0.00_L_T_L_-;\-* #,##0.00_L_T_L_-;_-* &quot;-&quot;??_L_T_L_-;_-@_-"/>
    <numFmt numFmtId="168" formatCode="#,##0&quot;Lt&quot;;\-#,##0&quot;Lt&quot;"/>
    <numFmt numFmtId="169" formatCode="#,##0&quot;Lt&quot;;[Red]\-#,##0&quot;Lt&quot;"/>
    <numFmt numFmtId="170" formatCode="#,##0.00&quot;Lt&quot;;\-#,##0.00&quot;Lt&quot;"/>
    <numFmt numFmtId="171" formatCode="#,##0.00&quot;Lt&quot;;[Red]\-#,##0.00&quot;Lt&quot;"/>
    <numFmt numFmtId="172" formatCode="_-* #,##0&quot;Lt&quot;_-;\-* #,##0&quot;Lt&quot;_-;_-* &quot;-&quot;&quot;Lt&quot;_-;_-@_-"/>
    <numFmt numFmtId="173" formatCode="_-* #,##0_L_t_-;\-* #,##0_L_t_-;_-* &quot;-&quot;_L_t_-;_-@_-"/>
    <numFmt numFmtId="174" formatCode="_-* #,##0.00&quot;Lt&quot;_-;\-* #,##0.00&quot;Lt&quot;_-;_-* &quot;-&quot;??&quot;Lt&quot;_-;_-@_-"/>
    <numFmt numFmtId="175" formatCode="_-* #,##0.00_L_t_-;\-* #,##0.00_L_t_-;_-* &quot;-&quot;??_L_t_-;_-@_-"/>
    <numFmt numFmtId="176" formatCode="#,##0&quot;р.&quot;;\-#,##0&quot;р.&quot;"/>
    <numFmt numFmtId="177" formatCode="#,##0&quot;р.&quot;;[Red]\-#,##0&quot;р.&quot;"/>
    <numFmt numFmtId="178" formatCode="#,##0.00&quot;р.&quot;;\-#,##0.00&quot;р.&quot;"/>
    <numFmt numFmtId="179" formatCode="#,##0.00&quot;р.&quot;;[Red]\-#,##0.00&quot;р.&quot;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\ &quot;Lt&quot;;\-#,##0\ &quot;Lt&quot;"/>
    <numFmt numFmtId="185" formatCode="#,##0\ &quot;Lt&quot;;[Red]\-#,##0\ &quot;Lt&quot;"/>
    <numFmt numFmtId="186" formatCode="#,##0.00\ &quot;Lt&quot;;\-#,##0.00\ &quot;Lt&quot;"/>
    <numFmt numFmtId="187" formatCode="#,##0.00\ &quot;Lt&quot;;[Red]\-#,##0.00\ &quot;Lt&quot;"/>
    <numFmt numFmtId="188" formatCode="_-* #,##0\ &quot;Lt&quot;_-;\-* #,##0\ &quot;Lt&quot;_-;_-* &quot;-&quot;\ &quot;Lt&quot;_-;_-@_-"/>
    <numFmt numFmtId="189" formatCode="_-* #,##0\ _L_t_-;\-* #,##0\ _L_t_-;_-* &quot;-&quot;\ _L_t_-;_-@_-"/>
    <numFmt numFmtId="190" formatCode="_-* #,##0.00\ &quot;Lt&quot;_-;\-* #,##0.00\ &quot;Lt&quot;_-;_-* &quot;-&quot;??\ &quot;Lt&quot;_-;_-@_-"/>
    <numFmt numFmtId="191" formatCode="_-* #,##0.00\ _L_t_-;\-* #,##0.00\ _L_t_-;_-* &quot;-&quot;??\ _L_t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yyyy\.mm\.dd"/>
    <numFmt numFmtId="201" formatCode="yyyy/mm/dd;@"/>
    <numFmt numFmtId="202" formatCode="#,##0.0"/>
    <numFmt numFmtId="203" formatCode="[$-427]yyyy\ &quot;m.&quot;\ mmmm\ d\ &quot;d.&quot;"/>
    <numFmt numFmtId="204" formatCode="yyyy\.mm\.dd;@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yyyy/mm/dd"/>
    <numFmt numFmtId="210" formatCode="#,##0.00"/>
  </numFmts>
  <fonts count="27">
    <font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6"/>
      <name val="Verdana"/>
      <family val="0"/>
    </font>
    <font>
      <sz val="10"/>
      <name val="Verdana"/>
      <family val="0"/>
    </font>
    <font>
      <b/>
      <i/>
      <sz val="10"/>
      <name val="Verdana"/>
      <family val="0"/>
    </font>
    <font>
      <sz val="10"/>
      <color indexed="8"/>
      <name val="Verdana"/>
      <family val="2"/>
    </font>
    <font>
      <b/>
      <sz val="10"/>
      <name val="Verdana"/>
      <family val="0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0" fillId="0" borderId="3" applyNumberFormat="0" applyFill="0" applyAlignment="0" applyProtection="0"/>
    <xf numFmtId="0" fontId="19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vertical="justify" wrapText="1"/>
    </xf>
    <xf numFmtId="0" fontId="4" fillId="0" borderId="0" xfId="0" applyFont="1" applyAlignment="1">
      <alignment/>
    </xf>
    <xf numFmtId="49" fontId="4" fillId="24" borderId="10" xfId="0" applyNumberFormat="1" applyFont="1" applyFill="1" applyBorder="1" applyAlignment="1">
      <alignment vertical="center" wrapText="1"/>
    </xf>
    <xf numFmtId="49" fontId="4" fillId="25" borderId="10" xfId="0" applyNumberFormat="1" applyFont="1" applyFill="1" applyBorder="1" applyAlignment="1">
      <alignment vertical="justify" wrapText="1"/>
    </xf>
    <xf numFmtId="3" fontId="4" fillId="25" borderId="10" xfId="0" applyNumberFormat="1" applyFont="1" applyFill="1" applyBorder="1" applyAlignment="1">
      <alignment/>
    </xf>
    <xf numFmtId="0" fontId="4" fillId="25" borderId="10" xfId="0" applyFont="1" applyFill="1" applyBorder="1" applyAlignment="1">
      <alignment/>
    </xf>
    <xf numFmtId="1" fontId="4" fillId="25" borderId="10" xfId="0" applyNumberFormat="1" applyFont="1" applyFill="1" applyBorder="1" applyAlignment="1">
      <alignment/>
    </xf>
    <xf numFmtId="49" fontId="7" fillId="25" borderId="10" xfId="0" applyNumberFormat="1" applyFont="1" applyFill="1" applyBorder="1" applyAlignment="1">
      <alignment horizontal="right" vertical="center" wrapText="1"/>
    </xf>
    <xf numFmtId="3" fontId="7" fillId="25" borderId="10" xfId="0" applyNumberFormat="1" applyFont="1" applyFill="1" applyBorder="1" applyAlignment="1">
      <alignment horizontal="center" vertical="center"/>
    </xf>
    <xf numFmtId="200" fontId="4" fillId="25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center" vertical="center"/>
    </xf>
    <xf numFmtId="10" fontId="7" fillId="0" borderId="10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/>
    </xf>
    <xf numFmtId="3" fontId="6" fillId="24" borderId="10" xfId="0" applyNumberFormat="1" applyFont="1" applyFill="1" applyBorder="1" applyAlignment="1">
      <alignment horizontal="center" vertical="center"/>
    </xf>
    <xf numFmtId="10" fontId="6" fillId="24" borderId="10" xfId="0" applyNumberFormat="1" applyFont="1" applyFill="1" applyBorder="1" applyAlignment="1">
      <alignment horizontal="center" vertical="center"/>
    </xf>
    <xf numFmtId="1" fontId="6" fillId="24" borderId="10" xfId="0" applyNumberFormat="1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3" fontId="6" fillId="24" borderId="10" xfId="0" applyNumberFormat="1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/>
    </xf>
    <xf numFmtId="10" fontId="4" fillId="25" borderId="10" xfId="0" applyNumberFormat="1" applyFont="1" applyFill="1" applyBorder="1" applyAlignment="1">
      <alignment horizontal="center" vertical="center"/>
    </xf>
    <xf numFmtId="1" fontId="6" fillId="25" borderId="10" xfId="0" applyNumberFormat="1" applyFont="1" applyFill="1" applyBorder="1" applyAlignment="1">
      <alignment horizontal="center" vertical="center"/>
    </xf>
    <xf numFmtId="3" fontId="6" fillId="25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4" fillId="25" borderId="10" xfId="0" applyNumberFormat="1" applyFont="1" applyFill="1" applyBorder="1" applyAlignment="1">
      <alignment/>
    </xf>
    <xf numFmtId="49" fontId="4" fillId="25" borderId="10" xfId="0" applyNumberFormat="1" applyFont="1" applyFill="1" applyBorder="1" applyAlignment="1">
      <alignment horizontal="center" vertical="center"/>
    </xf>
    <xf numFmtId="1" fontId="6" fillId="26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3" fontId="4" fillId="24" borderId="10" xfId="0" applyNumberFormat="1" applyFont="1" applyFill="1" applyBorder="1" applyAlignment="1">
      <alignment horizontal="center" vertical="center"/>
    </xf>
    <xf numFmtId="3" fontId="4" fillId="24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Border="1" applyAlignment="1">
      <alignment horizontal="center" vertical="center"/>
    </xf>
    <xf numFmtId="0" fontId="6" fillId="2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25" borderId="15" xfId="0" applyFont="1" applyFill="1" applyBorder="1" applyAlignment="1">
      <alignment horizontal="center" vertical="center"/>
    </xf>
    <xf numFmtId="49" fontId="4" fillId="25" borderId="11" xfId="0" applyNumberFormat="1" applyFont="1" applyFill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25" borderId="15" xfId="0" applyFont="1" applyFill="1" applyBorder="1" applyAlignment="1">
      <alignment horizontal="center" vertical="center"/>
    </xf>
    <xf numFmtId="49" fontId="4" fillId="25" borderId="11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25" borderId="16" xfId="0" applyFont="1" applyFill="1" applyBorder="1" applyAlignment="1">
      <alignment horizontal="center" vertical="center"/>
    </xf>
    <xf numFmtId="0" fontId="4" fillId="25" borderId="16" xfId="0" applyFont="1" applyFill="1" applyBorder="1" applyAlignment="1">
      <alignment horizontal="center" vertical="center"/>
    </xf>
    <xf numFmtId="3" fontId="6" fillId="24" borderId="10" xfId="0" applyNumberFormat="1" applyFont="1" applyFill="1" applyBorder="1" applyAlignment="1">
      <alignment horizontal="center" vertical="center"/>
    </xf>
    <xf numFmtId="204" fontId="6" fillId="0" borderId="17" xfId="0" applyNumberFormat="1" applyFont="1" applyBorder="1" applyAlignment="1">
      <alignment horizontal="center" vertical="center" wrapText="1"/>
    </xf>
    <xf numFmtId="204" fontId="6" fillId="0" borderId="17" xfId="0" applyNumberFormat="1" applyFont="1" applyBorder="1" applyAlignment="1">
      <alignment horizontal="center" vertical="center" wrapText="1"/>
    </xf>
    <xf numFmtId="204" fontId="6" fillId="0" borderId="17" xfId="0" applyNumberFormat="1" applyFont="1" applyBorder="1" applyAlignment="1">
      <alignment horizontal="center" vertical="center" wrapText="1"/>
    </xf>
    <xf numFmtId="204" fontId="6" fillId="0" borderId="10" xfId="0" applyNumberFormat="1" applyFont="1" applyBorder="1" applyAlignment="1">
      <alignment horizontal="center" vertical="center" wrapText="1"/>
    </xf>
    <xf numFmtId="209" fontId="6" fillId="24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49" fontId="4" fillId="24" borderId="17" xfId="0" applyNumberFormat="1" applyFont="1" applyFill="1" applyBorder="1" applyAlignment="1">
      <alignment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10" fontId="6" fillId="24" borderId="10" xfId="0" applyNumberFormat="1" applyFont="1" applyFill="1" applyBorder="1" applyAlignment="1">
      <alignment horizontal="center" vertical="center"/>
    </xf>
    <xf numFmtId="49" fontId="6" fillId="24" borderId="10" xfId="0" applyNumberFormat="1" applyFont="1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tabSelected="1" zoomScale="75" zoomScaleNormal="75" zoomScalePageLayoutView="0" workbookViewId="0" topLeftCell="A1">
      <selection activeCell="A1" sqref="A1"/>
    </sheetView>
  </sheetViews>
  <sheetFormatPr defaultColWidth="8.7109375" defaultRowHeight="12.75"/>
  <cols>
    <col min="1" max="1" width="4.7109375" style="3" customWidth="1"/>
    <col min="2" max="2" width="5.00390625" style="3" customWidth="1"/>
    <col min="3" max="3" width="36.7109375" style="3" bestFit="1" customWidth="1"/>
    <col min="4" max="6" width="10.7109375" style="3" bestFit="1" customWidth="1"/>
    <col min="7" max="7" width="10.8515625" style="3" bestFit="1" customWidth="1"/>
    <col min="8" max="8" width="10.7109375" style="3" customWidth="1"/>
    <col min="9" max="9" width="8.421875" style="3" customWidth="1"/>
    <col min="10" max="10" width="8.8515625" style="3" customWidth="1"/>
    <col min="11" max="11" width="7.8515625" style="3" bestFit="1" customWidth="1"/>
    <col min="12" max="12" width="9.421875" style="3" bestFit="1" customWidth="1"/>
    <col min="13" max="13" width="10.28125" style="3" bestFit="1" customWidth="1"/>
    <col min="14" max="14" width="9.28125" style="3" bestFit="1" customWidth="1"/>
    <col min="15" max="15" width="9.7109375" style="3" bestFit="1" customWidth="1"/>
    <col min="16" max="16" width="11.28125" style="3" bestFit="1" customWidth="1"/>
    <col min="17" max="17" width="25.7109375" style="3" bestFit="1" customWidth="1"/>
    <col min="18" max="18" width="12.140625" style="3" bestFit="1" customWidth="1"/>
    <col min="19" max="16384" width="8.7109375" style="3" customWidth="1"/>
  </cols>
  <sheetData>
    <row r="1" spans="1:11" ht="19.5">
      <c r="A1" s="1" t="s">
        <v>73</v>
      </c>
      <c r="B1" s="1"/>
      <c r="C1" s="1"/>
      <c r="D1" s="2"/>
      <c r="E1" s="25"/>
      <c r="G1" s="30"/>
      <c r="K1"/>
    </row>
    <row r="2" ht="13.5" thickBot="1"/>
    <row r="3" spans="1:17" ht="61.5" customHeight="1">
      <c r="A3" s="39"/>
      <c r="B3" s="40"/>
      <c r="C3" s="41" t="s">
        <v>33</v>
      </c>
      <c r="D3" s="41" t="s">
        <v>76</v>
      </c>
      <c r="E3" s="41" t="s">
        <v>78</v>
      </c>
      <c r="F3" s="41" t="s">
        <v>74</v>
      </c>
      <c r="G3" s="41" t="s">
        <v>34</v>
      </c>
      <c r="H3" s="41" t="s">
        <v>77</v>
      </c>
      <c r="I3" s="41" t="s">
        <v>26</v>
      </c>
      <c r="J3" s="41" t="s">
        <v>17</v>
      </c>
      <c r="K3" s="41" t="s">
        <v>27</v>
      </c>
      <c r="L3" s="41" t="s">
        <v>56</v>
      </c>
      <c r="M3" s="41" t="s">
        <v>7</v>
      </c>
      <c r="N3" s="41" t="s">
        <v>10</v>
      </c>
      <c r="O3" s="41" t="s">
        <v>32</v>
      </c>
      <c r="P3" s="41" t="s">
        <v>12</v>
      </c>
      <c r="Q3" s="42" t="s">
        <v>18</v>
      </c>
    </row>
    <row r="4" spans="1:18" ht="25.5" customHeight="1">
      <c r="A4" s="43">
        <v>1</v>
      </c>
      <c r="B4" s="49" t="s">
        <v>43</v>
      </c>
      <c r="C4" s="4" t="s">
        <v>44</v>
      </c>
      <c r="D4" s="32">
        <v>252826.45</v>
      </c>
      <c r="E4" s="52">
        <f aca="true" t="shared" si="0" ref="E4:E13">D4/3.452</f>
        <v>73240.57068366164</v>
      </c>
      <c r="F4" s="52" t="s">
        <v>45</v>
      </c>
      <c r="G4" s="63" t="s">
        <v>45</v>
      </c>
      <c r="H4" s="52">
        <v>14979</v>
      </c>
      <c r="I4" s="31">
        <v>355</v>
      </c>
      <c r="J4" s="29">
        <f>H4/I4</f>
        <v>42.1943661971831</v>
      </c>
      <c r="K4" s="31">
        <v>17</v>
      </c>
      <c r="L4" s="52">
        <v>1</v>
      </c>
      <c r="M4" s="32">
        <v>252826</v>
      </c>
      <c r="N4" s="52">
        <v>14979</v>
      </c>
      <c r="O4" s="52">
        <f>M4/3.452</f>
        <v>73240.44032444959</v>
      </c>
      <c r="P4" s="55">
        <v>41446</v>
      </c>
      <c r="Q4" s="62" t="s">
        <v>63</v>
      </c>
      <c r="R4" s="15"/>
    </row>
    <row r="5" spans="1:18" ht="25.5" customHeight="1">
      <c r="A5" s="43">
        <f>A4+1</f>
        <v>2</v>
      </c>
      <c r="B5" s="49">
        <v>3</v>
      </c>
      <c r="C5" s="4" t="s">
        <v>3</v>
      </c>
      <c r="D5" s="32">
        <v>67208.7</v>
      </c>
      <c r="E5" s="52">
        <f t="shared" si="0"/>
        <v>19469.49594438007</v>
      </c>
      <c r="F5" s="52">
        <v>102543.05</v>
      </c>
      <c r="G5" s="17">
        <f>(D5-F5)/F5</f>
        <v>-0.34458064198402527</v>
      </c>
      <c r="H5" s="52">
        <v>5312</v>
      </c>
      <c r="I5" s="31">
        <v>290</v>
      </c>
      <c r="J5" s="29">
        <f>H5/I5</f>
        <v>18.317241379310346</v>
      </c>
      <c r="K5" s="31">
        <v>17</v>
      </c>
      <c r="L5" s="52">
        <v>4</v>
      </c>
      <c r="M5" s="32">
        <v>539264.9</v>
      </c>
      <c r="N5" s="52">
        <v>43218</v>
      </c>
      <c r="O5" s="52">
        <f>M5/3.452</f>
        <v>156218.1054461182</v>
      </c>
      <c r="P5" s="55">
        <v>41425</v>
      </c>
      <c r="Q5" s="38" t="s">
        <v>4</v>
      </c>
      <c r="R5" s="15"/>
    </row>
    <row r="6" spans="1:18" ht="25.5" customHeight="1">
      <c r="A6" s="43">
        <f aca="true" t="shared" si="1" ref="A6:A13">A5+1</f>
        <v>3</v>
      </c>
      <c r="B6" s="49">
        <v>1</v>
      </c>
      <c r="C6" s="4" t="s">
        <v>67</v>
      </c>
      <c r="D6" s="31">
        <v>50156</v>
      </c>
      <c r="E6" s="52">
        <f t="shared" si="0"/>
        <v>14529.54808806489</v>
      </c>
      <c r="F6" s="52">
        <v>130953</v>
      </c>
      <c r="G6" s="17">
        <f>(D6-F6)/F6</f>
        <v>-0.6169923560361351</v>
      </c>
      <c r="H6" s="31">
        <v>3553</v>
      </c>
      <c r="I6" s="31">
        <v>137</v>
      </c>
      <c r="J6" s="29">
        <f>H6/I6</f>
        <v>25.934306569343065</v>
      </c>
      <c r="K6" s="31">
        <v>13</v>
      </c>
      <c r="L6" s="52">
        <v>2</v>
      </c>
      <c r="M6" s="31">
        <v>181109</v>
      </c>
      <c r="N6" s="31">
        <v>14818</v>
      </c>
      <c r="O6" s="52">
        <f aca="true" t="shared" si="2" ref="O6:O13">M6/3.452</f>
        <v>52464.94785631518</v>
      </c>
      <c r="P6" s="55">
        <v>41439</v>
      </c>
      <c r="Q6" s="38" t="s">
        <v>68</v>
      </c>
      <c r="R6" s="15"/>
    </row>
    <row r="7" spans="1:18" ht="25.5" customHeight="1">
      <c r="A7" s="43">
        <f t="shared" si="1"/>
        <v>4</v>
      </c>
      <c r="B7" s="49">
        <v>2</v>
      </c>
      <c r="C7" s="4" t="s">
        <v>42</v>
      </c>
      <c r="D7" s="31">
        <v>39689.1</v>
      </c>
      <c r="E7" s="52">
        <f t="shared" si="0"/>
        <v>11497.42178447277</v>
      </c>
      <c r="F7" s="52">
        <v>103184.1</v>
      </c>
      <c r="G7" s="17">
        <f>(D7-F7)/F7</f>
        <v>-0.6153564357299235</v>
      </c>
      <c r="H7" s="31">
        <v>2801</v>
      </c>
      <c r="I7" s="31">
        <v>164</v>
      </c>
      <c r="J7" s="29">
        <f>H7/I7</f>
        <v>17.079268292682926</v>
      </c>
      <c r="K7" s="31">
        <v>7</v>
      </c>
      <c r="L7" s="52">
        <v>2</v>
      </c>
      <c r="M7" s="31">
        <v>142873.2</v>
      </c>
      <c r="N7" s="31">
        <v>11979</v>
      </c>
      <c r="O7" s="52">
        <f t="shared" si="2"/>
        <v>41388.52838933952</v>
      </c>
      <c r="P7" s="55">
        <v>41439</v>
      </c>
      <c r="Q7" s="38" t="s">
        <v>8</v>
      </c>
      <c r="R7" s="15"/>
    </row>
    <row r="8" spans="1:18" ht="25.5" customHeight="1">
      <c r="A8" s="43">
        <f t="shared" si="1"/>
        <v>5</v>
      </c>
      <c r="B8" s="49" t="s">
        <v>52</v>
      </c>
      <c r="C8" s="4" t="s">
        <v>19</v>
      </c>
      <c r="D8" s="32">
        <f>2658+5838+27534+468</f>
        <v>36498</v>
      </c>
      <c r="E8" s="52">
        <f>D8/3.452</f>
        <v>10573.001158748551</v>
      </c>
      <c r="F8" s="52" t="s">
        <v>45</v>
      </c>
      <c r="G8" s="63" t="s">
        <v>45</v>
      </c>
      <c r="H8" s="32">
        <f>170+1298+1844+36</f>
        <v>3348</v>
      </c>
      <c r="I8" s="31">
        <v>84</v>
      </c>
      <c r="J8" s="29">
        <f>H8/I8</f>
        <v>39.857142857142854</v>
      </c>
      <c r="K8" s="31">
        <v>6</v>
      </c>
      <c r="L8" s="52">
        <v>1</v>
      </c>
      <c r="M8" s="31">
        <v>36966</v>
      </c>
      <c r="N8" s="31">
        <v>3384</v>
      </c>
      <c r="O8" s="52">
        <f>M8/3.452</f>
        <v>10708.574739281576</v>
      </c>
      <c r="P8" s="55">
        <v>41446</v>
      </c>
      <c r="Q8" s="38" t="s">
        <v>20</v>
      </c>
      <c r="R8" s="15"/>
    </row>
    <row r="9" spans="1:18" ht="25.5" customHeight="1">
      <c r="A9" s="43">
        <f t="shared" si="1"/>
        <v>6</v>
      </c>
      <c r="B9" s="49" t="s">
        <v>21</v>
      </c>
      <c r="C9" s="4" t="s">
        <v>53</v>
      </c>
      <c r="D9" s="32">
        <v>34822.2</v>
      </c>
      <c r="E9" s="52">
        <f t="shared" si="0"/>
        <v>10087.543453070683</v>
      </c>
      <c r="F9" s="52">
        <v>6267</v>
      </c>
      <c r="G9" s="17">
        <f>(D9-F9)/F9</f>
        <v>4.556438487314504</v>
      </c>
      <c r="H9" s="32">
        <v>2528</v>
      </c>
      <c r="I9" s="31">
        <v>238</v>
      </c>
      <c r="J9" s="29">
        <f>H9/I9</f>
        <v>10.621848739495798</v>
      </c>
      <c r="K9" s="31">
        <v>6</v>
      </c>
      <c r="L9" s="52">
        <v>1</v>
      </c>
      <c r="M9" s="32">
        <v>41089.2</v>
      </c>
      <c r="N9" s="32">
        <v>3424</v>
      </c>
      <c r="O9" s="52">
        <f t="shared" si="2"/>
        <v>11903.012746234066</v>
      </c>
      <c r="P9" s="55">
        <v>41446</v>
      </c>
      <c r="Q9" s="38" t="s">
        <v>54</v>
      </c>
      <c r="R9" s="15"/>
    </row>
    <row r="10" spans="1:18" ht="25.5" customHeight="1">
      <c r="A10" s="43">
        <f t="shared" si="1"/>
        <v>7</v>
      </c>
      <c r="B10" s="49">
        <v>5</v>
      </c>
      <c r="C10" s="4" t="s">
        <v>59</v>
      </c>
      <c r="D10" s="31">
        <v>33137.8</v>
      </c>
      <c r="E10" s="52">
        <f t="shared" si="0"/>
        <v>9599.594438006954</v>
      </c>
      <c r="F10" s="52">
        <v>69172.3</v>
      </c>
      <c r="G10" s="17">
        <f>(D10-F10)/F10</f>
        <v>-0.5209382946641936</v>
      </c>
      <c r="H10" s="31">
        <v>2380</v>
      </c>
      <c r="I10" s="31">
        <v>108</v>
      </c>
      <c r="J10" s="29">
        <f>H10/I10</f>
        <v>22.037037037037038</v>
      </c>
      <c r="K10" s="31">
        <v>11</v>
      </c>
      <c r="L10" s="52">
        <v>5</v>
      </c>
      <c r="M10" s="31">
        <v>956331.3500000001</v>
      </c>
      <c r="N10" s="31">
        <v>68230</v>
      </c>
      <c r="O10" s="52">
        <f t="shared" si="2"/>
        <v>277036.8916570105</v>
      </c>
      <c r="P10" s="55">
        <v>41418</v>
      </c>
      <c r="Q10" s="38" t="s">
        <v>71</v>
      </c>
      <c r="R10" s="15"/>
    </row>
    <row r="11" spans="1:18" ht="25.5" customHeight="1">
      <c r="A11" s="43">
        <f t="shared" si="1"/>
        <v>8</v>
      </c>
      <c r="B11" s="49">
        <v>7</v>
      </c>
      <c r="C11" s="4" t="s">
        <v>36</v>
      </c>
      <c r="D11" s="32">
        <v>28790</v>
      </c>
      <c r="E11" s="52">
        <f t="shared" si="0"/>
        <v>8340.092699884126</v>
      </c>
      <c r="F11" s="52">
        <v>51316</v>
      </c>
      <c r="G11" s="17">
        <f>(D11-F11)/F11</f>
        <v>-0.43896640424039285</v>
      </c>
      <c r="H11" s="32">
        <v>2580</v>
      </c>
      <c r="I11" s="31">
        <f>26*7</f>
        <v>182</v>
      </c>
      <c r="J11" s="29">
        <f>H11/I11</f>
        <v>14.175824175824175</v>
      </c>
      <c r="K11" s="31">
        <v>15</v>
      </c>
      <c r="L11" s="52">
        <v>2</v>
      </c>
      <c r="M11" s="32">
        <v>80107</v>
      </c>
      <c r="N11" s="32">
        <v>7081</v>
      </c>
      <c r="O11" s="52">
        <f t="shared" si="2"/>
        <v>23205.967555040555</v>
      </c>
      <c r="P11" s="55">
        <v>41439</v>
      </c>
      <c r="Q11" s="38" t="s">
        <v>37</v>
      </c>
      <c r="R11" s="15"/>
    </row>
    <row r="12" spans="1:18" ht="25.5" customHeight="1">
      <c r="A12" s="43">
        <f t="shared" si="1"/>
        <v>9</v>
      </c>
      <c r="B12" s="49">
        <v>8</v>
      </c>
      <c r="C12" s="4" t="s">
        <v>28</v>
      </c>
      <c r="D12" s="32">
        <v>28175</v>
      </c>
      <c r="E12" s="52">
        <f t="shared" si="0"/>
        <v>8161.935110081113</v>
      </c>
      <c r="F12" s="52">
        <v>36320</v>
      </c>
      <c r="G12" s="17">
        <f>(D12-F12)/F12</f>
        <v>-0.2242566079295154</v>
      </c>
      <c r="H12" s="32">
        <v>1759</v>
      </c>
      <c r="I12" s="31">
        <v>33</v>
      </c>
      <c r="J12" s="29">
        <f>H12/I12</f>
        <v>53.303030303030305</v>
      </c>
      <c r="K12" s="31">
        <v>6</v>
      </c>
      <c r="L12" s="52">
        <v>6</v>
      </c>
      <c r="M12" s="31">
        <v>453570</v>
      </c>
      <c r="N12" s="31">
        <v>28427</v>
      </c>
      <c r="O12" s="52">
        <f t="shared" si="2"/>
        <v>131393.3951332561</v>
      </c>
      <c r="P12" s="55">
        <v>41411</v>
      </c>
      <c r="Q12" s="38" t="s">
        <v>31</v>
      </c>
      <c r="R12" s="15"/>
    </row>
    <row r="13" spans="1:18" ht="25.5" customHeight="1">
      <c r="A13" s="43">
        <f t="shared" si="1"/>
        <v>10</v>
      </c>
      <c r="B13" s="49" t="s">
        <v>1</v>
      </c>
      <c r="C13" s="4" t="s">
        <v>0</v>
      </c>
      <c r="D13" s="32">
        <v>28102</v>
      </c>
      <c r="E13" s="52">
        <f t="shared" si="0"/>
        <v>8140.7879490150635</v>
      </c>
      <c r="F13" s="52" t="s">
        <v>45</v>
      </c>
      <c r="G13" s="63" t="s">
        <v>45</v>
      </c>
      <c r="H13" s="32">
        <v>1663</v>
      </c>
      <c r="I13" s="31">
        <v>31</v>
      </c>
      <c r="J13" s="29">
        <f>H13/I13</f>
        <v>53.645161290322584</v>
      </c>
      <c r="K13" s="31">
        <v>7</v>
      </c>
      <c r="L13" s="52" t="s">
        <v>51</v>
      </c>
      <c r="M13" s="31">
        <v>28102</v>
      </c>
      <c r="N13" s="31">
        <v>1663</v>
      </c>
      <c r="O13" s="52">
        <f t="shared" si="2"/>
        <v>8140.7879490150635</v>
      </c>
      <c r="P13" s="55" t="s">
        <v>38</v>
      </c>
      <c r="Q13" s="38" t="s">
        <v>31</v>
      </c>
      <c r="R13" s="15"/>
    </row>
    <row r="14" spans="1:17" ht="27" customHeight="1">
      <c r="A14" s="43"/>
      <c r="B14" s="49"/>
      <c r="C14" s="12" t="s">
        <v>57</v>
      </c>
      <c r="D14" s="13">
        <f>SUM(D4:D13)</f>
        <v>599405.25</v>
      </c>
      <c r="E14" s="59">
        <f>SUM(E4:E13)</f>
        <v>173639.99130938583</v>
      </c>
      <c r="F14" s="13">
        <v>662432.7</v>
      </c>
      <c r="G14" s="14">
        <f>(D14-F14)/F14</f>
        <v>-0.09514543892534284</v>
      </c>
      <c r="H14" s="59">
        <f>SUM(H4:H13)</f>
        <v>40903</v>
      </c>
      <c r="I14" s="18"/>
      <c r="J14" s="18"/>
      <c r="K14" s="19"/>
      <c r="L14" s="18"/>
      <c r="M14" s="20"/>
      <c r="N14" s="20"/>
      <c r="O14" s="16"/>
      <c r="P14" s="26"/>
      <c r="Q14" s="38"/>
    </row>
    <row r="15" spans="1:17" ht="9" customHeight="1">
      <c r="A15" s="44"/>
      <c r="B15" s="50"/>
      <c r="C15" s="5"/>
      <c r="D15" s="6"/>
      <c r="E15" s="6"/>
      <c r="F15" s="6"/>
      <c r="G15" s="7"/>
      <c r="H15" s="7"/>
      <c r="I15" s="8"/>
      <c r="J15" s="8"/>
      <c r="K15" s="7"/>
      <c r="L15" s="8"/>
      <c r="M15" s="7"/>
      <c r="N15" s="7"/>
      <c r="O15" s="7"/>
      <c r="P15" s="27"/>
      <c r="Q15" s="45"/>
    </row>
    <row r="16" spans="1:18" ht="25.5" customHeight="1">
      <c r="A16" s="43">
        <f>A13+1</f>
        <v>11</v>
      </c>
      <c r="B16" s="49">
        <v>4</v>
      </c>
      <c r="C16" s="4" t="s">
        <v>5</v>
      </c>
      <c r="D16" s="31">
        <v>22957</v>
      </c>
      <c r="E16" s="52">
        <f aca="true" t="shared" si="3" ref="E16:E25">D16/3.452</f>
        <v>6650.347624565469</v>
      </c>
      <c r="F16" s="52">
        <v>78572.1</v>
      </c>
      <c r="G16" s="17">
        <f>(D16-F16)/F16</f>
        <v>-0.7078224967895729</v>
      </c>
      <c r="H16" s="31">
        <v>1609</v>
      </c>
      <c r="I16" s="31">
        <v>113</v>
      </c>
      <c r="J16" s="29">
        <f>H16/I16</f>
        <v>14.238938053097344</v>
      </c>
      <c r="K16" s="31">
        <v>13</v>
      </c>
      <c r="L16" s="52">
        <v>4</v>
      </c>
      <c r="M16" s="31">
        <v>571599</v>
      </c>
      <c r="N16" s="31">
        <v>42575</v>
      </c>
      <c r="O16" s="52">
        <f aca="true" t="shared" si="4" ref="O16:O25">M16/3.452</f>
        <v>165584.87833140208</v>
      </c>
      <c r="P16" s="55">
        <v>41425</v>
      </c>
      <c r="Q16" s="38" t="s">
        <v>6</v>
      </c>
      <c r="R16" s="15"/>
    </row>
    <row r="17" spans="1:18" ht="25.5" customHeight="1">
      <c r="A17" s="43">
        <f>A16+1</f>
        <v>12</v>
      </c>
      <c r="B17" s="49">
        <v>6</v>
      </c>
      <c r="C17" s="4" t="s">
        <v>60</v>
      </c>
      <c r="D17" s="32">
        <v>15659</v>
      </c>
      <c r="E17" s="52">
        <f t="shared" si="3"/>
        <v>4536.210892236385</v>
      </c>
      <c r="F17" s="52">
        <v>64879.15</v>
      </c>
      <c r="G17" s="17">
        <f>(D17-F17)/F17</f>
        <v>-0.7586435703920289</v>
      </c>
      <c r="H17" s="32">
        <v>1133</v>
      </c>
      <c r="I17" s="31">
        <v>95</v>
      </c>
      <c r="J17" s="29">
        <f>H17/I17</f>
        <v>11.926315789473684</v>
      </c>
      <c r="K17" s="31">
        <v>11</v>
      </c>
      <c r="L17" s="52">
        <v>3</v>
      </c>
      <c r="M17" s="31">
        <v>230287</v>
      </c>
      <c r="N17" s="31">
        <v>17546</v>
      </c>
      <c r="O17" s="52">
        <f t="shared" si="4"/>
        <v>66711.1819235226</v>
      </c>
      <c r="P17" s="55">
        <v>41432</v>
      </c>
      <c r="Q17" s="38" t="s">
        <v>69</v>
      </c>
      <c r="R17" s="15"/>
    </row>
    <row r="18" spans="1:18" ht="25.5" customHeight="1">
      <c r="A18" s="43">
        <f aca="true" t="shared" si="5" ref="A18:A25">A17+1</f>
        <v>13</v>
      </c>
      <c r="B18" s="49">
        <v>11</v>
      </c>
      <c r="C18" s="4" t="s">
        <v>11</v>
      </c>
      <c r="D18" s="32">
        <v>4185</v>
      </c>
      <c r="E18" s="52">
        <f t="shared" si="3"/>
        <v>1212.34067207416</v>
      </c>
      <c r="F18" s="52">
        <v>6546</v>
      </c>
      <c r="G18" s="17">
        <f>(D18-F18)/F18</f>
        <v>-0.3606782768102658</v>
      </c>
      <c r="H18" s="32">
        <v>334</v>
      </c>
      <c r="I18" s="31">
        <v>28</v>
      </c>
      <c r="J18" s="29">
        <f>H18/I18</f>
        <v>11.928571428571429</v>
      </c>
      <c r="K18" s="31">
        <v>4</v>
      </c>
      <c r="L18" s="52">
        <v>14</v>
      </c>
      <c r="M18" s="32">
        <v>1371215.7</v>
      </c>
      <c r="N18" s="32">
        <v>106050</v>
      </c>
      <c r="O18" s="52">
        <f t="shared" si="4"/>
        <v>397223.55156431056</v>
      </c>
      <c r="P18" s="53">
        <v>40990</v>
      </c>
      <c r="Q18" s="38" t="s">
        <v>8</v>
      </c>
      <c r="R18" s="15"/>
    </row>
    <row r="19" spans="1:18" ht="25.5" customHeight="1">
      <c r="A19" s="43">
        <f t="shared" si="5"/>
        <v>14</v>
      </c>
      <c r="B19" s="49">
        <v>9</v>
      </c>
      <c r="C19" s="4" t="s">
        <v>65</v>
      </c>
      <c r="D19" s="32">
        <v>2988</v>
      </c>
      <c r="E19" s="52">
        <f t="shared" si="3"/>
        <v>865.58516801854</v>
      </c>
      <c r="F19" s="52">
        <v>15412</v>
      </c>
      <c r="G19" s="17">
        <f>(D19-F19)/F19</f>
        <v>-0.8061250973267584</v>
      </c>
      <c r="H19" s="32">
        <v>273</v>
      </c>
      <c r="I19" s="31">
        <v>28</v>
      </c>
      <c r="J19" s="29">
        <f>H19/I19</f>
        <v>9.75</v>
      </c>
      <c r="K19" s="31">
        <v>6</v>
      </c>
      <c r="L19" s="52">
        <v>3</v>
      </c>
      <c r="M19" s="31">
        <v>60433.5</v>
      </c>
      <c r="N19" s="31">
        <v>4776</v>
      </c>
      <c r="O19" s="52">
        <f t="shared" si="4"/>
        <v>17506.80764774044</v>
      </c>
      <c r="P19" s="55">
        <v>41432</v>
      </c>
      <c r="Q19" s="38" t="s">
        <v>9</v>
      </c>
      <c r="R19" s="15"/>
    </row>
    <row r="20" spans="1:18" ht="25.5" customHeight="1">
      <c r="A20" s="43">
        <f t="shared" si="5"/>
        <v>15</v>
      </c>
      <c r="B20" s="49">
        <v>10</v>
      </c>
      <c r="C20" s="4" t="s">
        <v>15</v>
      </c>
      <c r="D20" s="31">
        <v>2887</v>
      </c>
      <c r="E20" s="52">
        <f t="shared" si="3"/>
        <v>836.3267670915411</v>
      </c>
      <c r="F20" s="52">
        <v>10081</v>
      </c>
      <c r="G20" s="17">
        <f>(D20-F20)/F20</f>
        <v>-0.7136196805872433</v>
      </c>
      <c r="H20" s="31">
        <v>158</v>
      </c>
      <c r="I20" s="31">
        <v>15</v>
      </c>
      <c r="J20" s="29">
        <f>H20/I20</f>
        <v>10.533333333333333</v>
      </c>
      <c r="K20" s="31">
        <v>3</v>
      </c>
      <c r="L20" s="52">
        <v>6</v>
      </c>
      <c r="M20" s="31">
        <v>145923</v>
      </c>
      <c r="N20" s="31">
        <v>8728</v>
      </c>
      <c r="O20" s="52">
        <f t="shared" si="4"/>
        <v>42272.016222479724</v>
      </c>
      <c r="P20" s="55">
        <v>41411</v>
      </c>
      <c r="Q20" s="38" t="s">
        <v>72</v>
      </c>
      <c r="R20" s="15"/>
    </row>
    <row r="21" spans="1:18" ht="25.5" customHeight="1">
      <c r="A21" s="43">
        <f t="shared" si="5"/>
        <v>16</v>
      </c>
      <c r="B21" s="49">
        <v>16</v>
      </c>
      <c r="C21" s="61" t="s">
        <v>35</v>
      </c>
      <c r="D21" s="32">
        <v>1232</v>
      </c>
      <c r="E21" s="52">
        <f t="shared" si="3"/>
        <v>356.89455388180767</v>
      </c>
      <c r="F21" s="52">
        <v>497</v>
      </c>
      <c r="G21" s="17">
        <f>(D21-F21)/F21</f>
        <v>1.4788732394366197</v>
      </c>
      <c r="H21" s="32">
        <v>82</v>
      </c>
      <c r="I21" s="31">
        <v>3</v>
      </c>
      <c r="J21" s="29">
        <f>H21/I21</f>
        <v>27.333333333333332</v>
      </c>
      <c r="K21" s="31">
        <v>2</v>
      </c>
      <c r="L21" s="52" t="s">
        <v>75</v>
      </c>
      <c r="M21" s="32">
        <v>1729</v>
      </c>
      <c r="N21" s="32">
        <v>119</v>
      </c>
      <c r="O21" s="52">
        <f t="shared" si="4"/>
        <v>500.86906141367325</v>
      </c>
      <c r="P21" s="55" t="s">
        <v>38</v>
      </c>
      <c r="Q21" s="38" t="s">
        <v>55</v>
      </c>
      <c r="R21" s="15"/>
    </row>
    <row r="22" spans="1:18" ht="25.5" customHeight="1">
      <c r="A22" s="43">
        <f t="shared" si="5"/>
        <v>17</v>
      </c>
      <c r="B22" s="49">
        <v>18</v>
      </c>
      <c r="C22" s="61" t="s">
        <v>62</v>
      </c>
      <c r="D22" s="32">
        <v>577</v>
      </c>
      <c r="E22" s="52">
        <f t="shared" si="3"/>
        <v>167.1494785631518</v>
      </c>
      <c r="F22" s="52">
        <v>341</v>
      </c>
      <c r="G22" s="17">
        <f>(D22-F22)/F22</f>
        <v>0.6920821114369502</v>
      </c>
      <c r="H22" s="32">
        <v>95</v>
      </c>
      <c r="I22" s="31">
        <v>14</v>
      </c>
      <c r="J22" s="29">
        <f>H22/I22</f>
        <v>6.785714285714286</v>
      </c>
      <c r="K22" s="31">
        <v>1</v>
      </c>
      <c r="L22" s="52">
        <v>79</v>
      </c>
      <c r="M22" s="32">
        <v>2183043.5</v>
      </c>
      <c r="N22" s="32">
        <v>157872</v>
      </c>
      <c r="O22" s="52">
        <f t="shared" si="4"/>
        <v>632399.6234067207</v>
      </c>
      <c r="P22" s="55">
        <v>40900</v>
      </c>
      <c r="Q22" s="62" t="s">
        <v>63</v>
      </c>
      <c r="R22" s="15"/>
    </row>
    <row r="23" spans="1:18" ht="25.5" customHeight="1">
      <c r="A23" s="43">
        <f t="shared" si="5"/>
        <v>18</v>
      </c>
      <c r="B23" s="49">
        <v>14</v>
      </c>
      <c r="C23" s="4" t="s">
        <v>29</v>
      </c>
      <c r="D23" s="32">
        <v>366</v>
      </c>
      <c r="E23" s="52">
        <f t="shared" si="3"/>
        <v>106.02549246813442</v>
      </c>
      <c r="F23" s="32">
        <v>1763</v>
      </c>
      <c r="G23" s="17">
        <f>(D23-F23)/F23</f>
        <v>-0.7923993193420307</v>
      </c>
      <c r="H23" s="52">
        <v>46</v>
      </c>
      <c r="I23" s="31">
        <v>21</v>
      </c>
      <c r="J23" s="29">
        <f>H23/I23</f>
        <v>2.1904761904761907</v>
      </c>
      <c r="K23" s="31">
        <v>3</v>
      </c>
      <c r="L23" s="52">
        <v>7</v>
      </c>
      <c r="M23" s="32">
        <v>149223</v>
      </c>
      <c r="N23" s="52">
        <v>13013</v>
      </c>
      <c r="O23" s="52">
        <f t="shared" si="4"/>
        <v>43227.983777520276</v>
      </c>
      <c r="P23" s="55">
        <v>41404</v>
      </c>
      <c r="Q23" s="38" t="s">
        <v>30</v>
      </c>
      <c r="R23" s="15"/>
    </row>
    <row r="24" spans="1:18" ht="25.5" customHeight="1">
      <c r="A24" s="43">
        <f t="shared" si="5"/>
        <v>19</v>
      </c>
      <c r="B24" s="49">
        <v>31</v>
      </c>
      <c r="C24" s="4" t="s">
        <v>39</v>
      </c>
      <c r="D24" s="32">
        <v>252</v>
      </c>
      <c r="E24" s="52">
        <f t="shared" si="3"/>
        <v>73.00115874855156</v>
      </c>
      <c r="F24" s="52">
        <v>22</v>
      </c>
      <c r="G24" s="17">
        <f>(D24-F24)/F24</f>
        <v>10.454545454545455</v>
      </c>
      <c r="H24" s="32">
        <v>42</v>
      </c>
      <c r="I24" s="31">
        <v>6</v>
      </c>
      <c r="J24" s="29">
        <f>H24/I24</f>
        <v>7</v>
      </c>
      <c r="K24" s="31">
        <v>1</v>
      </c>
      <c r="L24" s="52">
        <v>24</v>
      </c>
      <c r="M24" s="32">
        <v>626700.49</v>
      </c>
      <c r="N24" s="32">
        <v>50134</v>
      </c>
      <c r="O24" s="52">
        <f t="shared" si="4"/>
        <v>181547.07126303593</v>
      </c>
      <c r="P24" s="56">
        <v>41285</v>
      </c>
      <c r="Q24" s="38" t="s">
        <v>40</v>
      </c>
      <c r="R24" s="15"/>
    </row>
    <row r="25" spans="1:18" ht="25.5" customHeight="1">
      <c r="A25" s="43">
        <f t="shared" si="5"/>
        <v>20</v>
      </c>
      <c r="B25" s="49" t="s">
        <v>47</v>
      </c>
      <c r="C25" s="64" t="s">
        <v>48</v>
      </c>
      <c r="D25" s="32">
        <v>250</v>
      </c>
      <c r="E25" s="52">
        <f t="shared" si="3"/>
        <v>72.4217844727694</v>
      </c>
      <c r="F25" s="52" t="s">
        <v>45</v>
      </c>
      <c r="G25" s="63" t="s">
        <v>45</v>
      </c>
      <c r="H25" s="32">
        <v>40</v>
      </c>
      <c r="I25" s="31">
        <v>6</v>
      </c>
      <c r="J25" s="29">
        <f>H25/I25</f>
        <v>6.666666666666667</v>
      </c>
      <c r="K25" s="31">
        <v>1</v>
      </c>
      <c r="L25" s="52">
        <v>173</v>
      </c>
      <c r="M25" s="31">
        <v>1328349</v>
      </c>
      <c r="N25" s="31">
        <v>97144</v>
      </c>
      <c r="O25" s="52">
        <f t="shared" si="4"/>
        <v>384805.6199304751</v>
      </c>
      <c r="P25" s="57">
        <v>40242</v>
      </c>
      <c r="Q25" s="58" t="s">
        <v>70</v>
      </c>
      <c r="R25" s="15"/>
    </row>
    <row r="26" spans="1:17" ht="27" customHeight="1">
      <c r="A26" s="43"/>
      <c r="B26" s="49"/>
      <c r="C26" s="12" t="s">
        <v>13</v>
      </c>
      <c r="D26" s="13">
        <f>SUM(D16:D25)+D14</f>
        <v>650758.25</v>
      </c>
      <c r="E26" s="59">
        <f>SUM(E16:E25)+E14</f>
        <v>188516.29490150634</v>
      </c>
      <c r="F26" s="13">
        <v>685254.7</v>
      </c>
      <c r="G26" s="14">
        <f>(D26-F26)/F26</f>
        <v>-0.05034106296534698</v>
      </c>
      <c r="H26" s="59">
        <f>SUM(H16:H25)+H14</f>
        <v>44715</v>
      </c>
      <c r="I26" s="33"/>
      <c r="J26" s="33"/>
      <c r="K26" s="35"/>
      <c r="L26" s="33"/>
      <c r="M26" s="36"/>
      <c r="N26" s="36"/>
      <c r="O26" s="52"/>
      <c r="P26" s="37"/>
      <c r="Q26" s="46"/>
    </row>
    <row r="27" spans="1:17" ht="12" customHeight="1">
      <c r="A27" s="47"/>
      <c r="B27" s="51"/>
      <c r="C27" s="9"/>
      <c r="D27" s="10"/>
      <c r="E27" s="10"/>
      <c r="F27" s="10"/>
      <c r="G27" s="22"/>
      <c r="H27" s="21"/>
      <c r="I27" s="23">
        <v>3</v>
      </c>
      <c r="J27" s="23"/>
      <c r="K27" s="34"/>
      <c r="L27" s="23"/>
      <c r="M27" s="24"/>
      <c r="N27" s="24"/>
      <c r="O27" s="24"/>
      <c r="P27" s="28"/>
      <c r="Q27" s="48"/>
    </row>
    <row r="28" spans="1:18" ht="25.5" customHeight="1">
      <c r="A28" s="43">
        <f>A25+1</f>
        <v>21</v>
      </c>
      <c r="B28" s="49">
        <v>15</v>
      </c>
      <c r="C28" s="4" t="s">
        <v>25</v>
      </c>
      <c r="D28" s="32">
        <v>244</v>
      </c>
      <c r="E28" s="52">
        <f aca="true" t="shared" si="6" ref="E28:E35">D28/3.452</f>
        <v>70.68366164542294</v>
      </c>
      <c r="F28" s="52">
        <v>639</v>
      </c>
      <c r="G28" s="17">
        <f>(D28-F28)/F28</f>
        <v>-0.6181533646322379</v>
      </c>
      <c r="H28" s="32">
        <v>39</v>
      </c>
      <c r="I28" s="31">
        <v>7</v>
      </c>
      <c r="J28" s="29">
        <f>H28/I28</f>
        <v>5.571428571428571</v>
      </c>
      <c r="K28" s="31">
        <v>1</v>
      </c>
      <c r="L28" s="52">
        <v>30</v>
      </c>
      <c r="M28" s="31">
        <v>681113.04</v>
      </c>
      <c r="N28" s="31">
        <v>54645</v>
      </c>
      <c r="O28" s="52">
        <f aca="true" t="shared" si="7" ref="O28:O35">M28/3.452</f>
        <v>197309.6871378911</v>
      </c>
      <c r="P28" s="56">
        <v>41243</v>
      </c>
      <c r="Q28" s="38" t="s">
        <v>24</v>
      </c>
      <c r="R28" s="15"/>
    </row>
    <row r="29" spans="1:18" ht="25.5" customHeight="1">
      <c r="A29" s="43">
        <f aca="true" t="shared" si="8" ref="A29:A35">A28+1</f>
        <v>22</v>
      </c>
      <c r="B29" s="49">
        <v>19</v>
      </c>
      <c r="C29" s="4" t="s">
        <v>58</v>
      </c>
      <c r="D29" s="31">
        <v>192</v>
      </c>
      <c r="E29" s="52">
        <f t="shared" si="6"/>
        <v>55.61993047508691</v>
      </c>
      <c r="F29" s="52">
        <v>294</v>
      </c>
      <c r="G29" s="17">
        <f>(D29-F29)/F29</f>
        <v>-0.3469387755102041</v>
      </c>
      <c r="H29" s="31">
        <v>24</v>
      </c>
      <c r="I29" s="31">
        <v>7</v>
      </c>
      <c r="J29" s="29">
        <f>H29/I29</f>
        <v>3.4285714285714284</v>
      </c>
      <c r="K29" s="31">
        <v>1</v>
      </c>
      <c r="L29" s="52">
        <v>11</v>
      </c>
      <c r="M29" s="31">
        <v>394748.8</v>
      </c>
      <c r="N29" s="31">
        <v>28880</v>
      </c>
      <c r="O29" s="52">
        <f t="shared" si="7"/>
        <v>114353.65005793743</v>
      </c>
      <c r="P29" s="54">
        <v>41376</v>
      </c>
      <c r="Q29" s="38" t="s">
        <v>14</v>
      </c>
      <c r="R29" s="15"/>
    </row>
    <row r="30" spans="1:18" ht="25.5" customHeight="1">
      <c r="A30" s="43">
        <f t="shared" si="8"/>
        <v>23</v>
      </c>
      <c r="B30" s="49">
        <v>13</v>
      </c>
      <c r="C30" s="4" t="s">
        <v>66</v>
      </c>
      <c r="D30" s="32">
        <v>134</v>
      </c>
      <c r="E30" s="52">
        <f t="shared" si="6"/>
        <v>38.818076477404404</v>
      </c>
      <c r="F30" s="52">
        <v>5811</v>
      </c>
      <c r="G30" s="17">
        <f>(D30-F30)/F30</f>
        <v>-0.9769402856651179</v>
      </c>
      <c r="H30" s="32">
        <v>10</v>
      </c>
      <c r="I30" s="31">
        <v>4</v>
      </c>
      <c r="J30" s="29">
        <f>H30/I30</f>
        <v>2.5</v>
      </c>
      <c r="K30" s="31">
        <v>1</v>
      </c>
      <c r="L30" s="52">
        <v>3</v>
      </c>
      <c r="M30" s="32">
        <v>23672</v>
      </c>
      <c r="N30" s="32">
        <v>1883</v>
      </c>
      <c r="O30" s="52">
        <f t="shared" si="7"/>
        <v>6857.47392815759</v>
      </c>
      <c r="P30" s="55">
        <v>41432</v>
      </c>
      <c r="Q30" s="38" t="s">
        <v>30</v>
      </c>
      <c r="R30" s="15"/>
    </row>
    <row r="31" spans="1:18" ht="25.5" customHeight="1">
      <c r="A31" s="43">
        <f t="shared" si="8"/>
        <v>24</v>
      </c>
      <c r="B31" s="49">
        <v>23</v>
      </c>
      <c r="C31" s="4" t="s">
        <v>61</v>
      </c>
      <c r="D31" s="32">
        <v>126</v>
      </c>
      <c r="E31" s="52">
        <f t="shared" si="6"/>
        <v>36.50057937427578</v>
      </c>
      <c r="F31" s="52">
        <v>198</v>
      </c>
      <c r="G31" s="17">
        <f>(D31-F31)/F31</f>
        <v>-0.36363636363636365</v>
      </c>
      <c r="H31" s="32">
        <v>23</v>
      </c>
      <c r="I31" s="31">
        <v>6</v>
      </c>
      <c r="J31" s="29">
        <f>H31/I31</f>
        <v>3.8333333333333335</v>
      </c>
      <c r="K31" s="31">
        <v>1</v>
      </c>
      <c r="L31" s="52">
        <v>94</v>
      </c>
      <c r="M31" s="32">
        <v>312334</v>
      </c>
      <c r="N31" s="32">
        <v>32638</v>
      </c>
      <c r="O31" s="52">
        <f t="shared" si="7"/>
        <v>90479.14252607184</v>
      </c>
      <c r="P31" s="56">
        <v>40797</v>
      </c>
      <c r="Q31" s="60" t="s">
        <v>70</v>
      </c>
      <c r="R31" s="15"/>
    </row>
    <row r="32" spans="1:18" ht="25.5" customHeight="1">
      <c r="A32" s="43">
        <f t="shared" si="8"/>
        <v>25</v>
      </c>
      <c r="B32" s="49">
        <v>20</v>
      </c>
      <c r="C32" s="4" t="s">
        <v>41</v>
      </c>
      <c r="D32" s="31">
        <v>48</v>
      </c>
      <c r="E32" s="52">
        <f t="shared" si="6"/>
        <v>13.904982618771728</v>
      </c>
      <c r="F32" s="52">
        <v>290</v>
      </c>
      <c r="G32" s="17">
        <f>(D32-F32)/F32</f>
        <v>-0.8344827586206897</v>
      </c>
      <c r="H32" s="31">
        <v>8</v>
      </c>
      <c r="I32" s="31">
        <v>3</v>
      </c>
      <c r="J32" s="29">
        <f>H32/I32</f>
        <v>2.6666666666666665</v>
      </c>
      <c r="K32" s="31">
        <v>1</v>
      </c>
      <c r="L32" s="52">
        <v>10</v>
      </c>
      <c r="M32" s="31">
        <v>125528.5</v>
      </c>
      <c r="N32" s="31">
        <v>10023</v>
      </c>
      <c r="O32" s="52">
        <f t="shared" si="7"/>
        <v>36363.99188876014</v>
      </c>
      <c r="P32" s="55">
        <v>41383</v>
      </c>
      <c r="Q32" s="38" t="s">
        <v>8</v>
      </c>
      <c r="R32" s="15"/>
    </row>
    <row r="33" spans="1:18" ht="25.5" customHeight="1">
      <c r="A33" s="43">
        <f t="shared" si="8"/>
        <v>26</v>
      </c>
      <c r="B33" s="49" t="s">
        <v>46</v>
      </c>
      <c r="C33" s="4" t="s">
        <v>64</v>
      </c>
      <c r="D33" s="32">
        <v>38</v>
      </c>
      <c r="E33" s="52">
        <f t="shared" si="6"/>
        <v>11.00811123986095</v>
      </c>
      <c r="F33" s="52">
        <v>12</v>
      </c>
      <c r="G33" s="17">
        <f>(D33-F33)/F33</f>
        <v>2.1666666666666665</v>
      </c>
      <c r="H33" s="32">
        <v>7</v>
      </c>
      <c r="I33" s="31">
        <v>1</v>
      </c>
      <c r="J33" s="29">
        <f>H33/I33</f>
        <v>7</v>
      </c>
      <c r="K33" s="31">
        <v>1</v>
      </c>
      <c r="L33" s="52">
        <v>67</v>
      </c>
      <c r="M33" s="32">
        <v>832455.3</v>
      </c>
      <c r="N33" s="32">
        <v>67262</v>
      </c>
      <c r="O33" s="52">
        <f t="shared" si="7"/>
        <v>241151.5932792584</v>
      </c>
      <c r="P33" s="56">
        <v>41046</v>
      </c>
      <c r="Q33" s="38" t="s">
        <v>24</v>
      </c>
      <c r="R33" s="15"/>
    </row>
    <row r="34" spans="1:18" ht="25.5" customHeight="1">
      <c r="A34" s="43">
        <f t="shared" si="8"/>
        <v>27</v>
      </c>
      <c r="B34" s="49" t="s">
        <v>50</v>
      </c>
      <c r="C34" s="4" t="s">
        <v>22</v>
      </c>
      <c r="D34" s="32">
        <v>36</v>
      </c>
      <c r="E34" s="52">
        <f t="shared" si="6"/>
        <v>10.428736964078794</v>
      </c>
      <c r="F34" s="52" t="s">
        <v>49</v>
      </c>
      <c r="G34" s="17" t="s">
        <v>50</v>
      </c>
      <c r="H34" s="32">
        <v>4</v>
      </c>
      <c r="I34" s="31">
        <v>1</v>
      </c>
      <c r="J34" s="29">
        <f>H34/I34</f>
        <v>4</v>
      </c>
      <c r="K34" s="31">
        <v>1</v>
      </c>
      <c r="L34" s="52">
        <v>15</v>
      </c>
      <c r="M34" s="32">
        <v>329204</v>
      </c>
      <c r="N34" s="32">
        <v>21355</v>
      </c>
      <c r="O34" s="52">
        <f t="shared" si="7"/>
        <v>95366.16454229433</v>
      </c>
      <c r="P34" s="55">
        <v>41341</v>
      </c>
      <c r="Q34" s="38" t="s">
        <v>23</v>
      </c>
      <c r="R34" s="15"/>
    </row>
    <row r="35" spans="1:18" ht="25.5" customHeight="1">
      <c r="A35" s="43">
        <f t="shared" si="8"/>
        <v>28</v>
      </c>
      <c r="B35" s="49">
        <v>22</v>
      </c>
      <c r="C35" s="4" t="s">
        <v>2</v>
      </c>
      <c r="D35" s="32">
        <v>10</v>
      </c>
      <c r="E35" s="52">
        <f t="shared" si="6"/>
        <v>2.8968713789107765</v>
      </c>
      <c r="F35" s="52">
        <v>210</v>
      </c>
      <c r="G35" s="17">
        <f>(D35-F35)/F35</f>
        <v>-0.9523809523809523</v>
      </c>
      <c r="H35" s="32">
        <v>2</v>
      </c>
      <c r="I35" s="31">
        <v>1</v>
      </c>
      <c r="J35" s="29">
        <f>H35/I35</f>
        <v>2</v>
      </c>
      <c r="K35" s="31">
        <v>1</v>
      </c>
      <c r="L35" s="52">
        <v>54</v>
      </c>
      <c r="M35" s="32">
        <v>1855780.08</v>
      </c>
      <c r="N35" s="32">
        <v>147417</v>
      </c>
      <c r="O35" s="52">
        <f t="shared" si="7"/>
        <v>537595.6199304751</v>
      </c>
      <c r="P35" s="56">
        <v>41075</v>
      </c>
      <c r="Q35" s="38" t="s">
        <v>24</v>
      </c>
      <c r="R35" s="15"/>
    </row>
    <row r="36" spans="1:17" ht="27" customHeight="1">
      <c r="A36" s="43"/>
      <c r="B36" s="49"/>
      <c r="C36" s="12" t="s">
        <v>16</v>
      </c>
      <c r="D36" s="13">
        <f>SUM(D28:D35)+D26</f>
        <v>651586.25</v>
      </c>
      <c r="E36" s="59">
        <f>SUM(E28:E35)+E26</f>
        <v>188756.15585168015</v>
      </c>
      <c r="F36" s="13">
        <v>686566.7</v>
      </c>
      <c r="G36" s="14">
        <f>(D36-F36)/F36</f>
        <v>-0.050949820316074104</v>
      </c>
      <c r="H36" s="59">
        <f>SUM(H28:H35)+H26</f>
        <v>44832</v>
      </c>
      <c r="I36" s="13"/>
      <c r="J36" s="33"/>
      <c r="K36" s="35"/>
      <c r="L36" s="33"/>
      <c r="M36" s="36"/>
      <c r="N36" s="36"/>
      <c r="O36" s="36"/>
      <c r="P36" s="37"/>
      <c r="Q36" s="46"/>
    </row>
    <row r="37" spans="1:17" ht="12" customHeight="1">
      <c r="A37" s="47"/>
      <c r="B37" s="51"/>
      <c r="C37" s="9"/>
      <c r="D37" s="10"/>
      <c r="E37" s="10"/>
      <c r="F37" s="10"/>
      <c r="G37" s="22"/>
      <c r="H37" s="21"/>
      <c r="I37" s="23"/>
      <c r="J37" s="23"/>
      <c r="K37" s="34"/>
      <c r="L37" s="23"/>
      <c r="M37" s="24"/>
      <c r="N37" s="24"/>
      <c r="O37" s="24"/>
      <c r="P37" s="11"/>
      <c r="Q37" s="48"/>
    </row>
    <row r="38" ht="28.5"/>
  </sheetData>
  <sheetProtection/>
  <printOptions/>
  <pageMargins left="0.35433070866141736" right="0.35433070866141736" top="0.3937007874015748" bottom="0.3937007874015748" header="0.5118110236220472" footer="0.5118110236220472"/>
  <pageSetup fitToHeight="2" fitToWidth="1"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GTECH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EPUKSTA</dc:creator>
  <cp:keywords/>
  <dc:description/>
  <cp:lastModifiedBy>Edvinas Puksta</cp:lastModifiedBy>
  <cp:lastPrinted>2011-08-12T18:36:21Z</cp:lastPrinted>
  <dcterms:created xsi:type="dcterms:W3CDTF">2001-12-28T12:53:09Z</dcterms:created>
  <dcterms:modified xsi:type="dcterms:W3CDTF">2013-07-01T12:55:19Z</dcterms:modified>
  <cp:category/>
  <cp:version/>
  <cp:contentType/>
  <cp:contentStatus/>
</cp:coreProperties>
</file>