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00" windowWidth="25500" windowHeight="7100" activeTab="0"/>
  </bookViews>
  <sheets>
    <sheet name="Rugpjūčio 9 - 11  d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<sst xmlns="http://schemas.openxmlformats.org/spreadsheetml/2006/main" count="126" uniqueCount="85">
  <si>
    <t>Rugpjūčio 
9 - 11 d.
pajamos
(Lt)</t>
  </si>
  <si>
    <t>Rugpjūčio 
9 - 11 d.
žiūrovų 
sk.</t>
  </si>
  <si>
    <t>Rugpjūčio 
9 - 11 d.
pajamos
(Eur)</t>
  </si>
  <si>
    <t>-</t>
  </si>
  <si>
    <t>Pilnos rankos pistoletų
(Una Pistola el cada mano / A Gun in Each Hand)</t>
  </si>
  <si>
    <t>-</t>
  </si>
  <si>
    <t>Hannah Arendt</t>
  </si>
  <si>
    <t>A-One Films</t>
  </si>
  <si>
    <t>Ištrūkęs Džango
(Django Unchained)</t>
  </si>
  <si>
    <t>ACME Film /
Sony</t>
  </si>
  <si>
    <t>-</t>
  </si>
  <si>
    <t>Prieš vidurnaktį
(Before Midnight)</t>
  </si>
  <si>
    <t>Eliziejus
(Elysium)</t>
  </si>
  <si>
    <t>ACME Film /
Sony</t>
  </si>
  <si>
    <t>Sekso abėcėlė
(To Do List)</t>
  </si>
  <si>
    <t>Garsų pasaulio įrašai</t>
  </si>
  <si>
    <t>Violeta ir Deizi
(Violet &amp; Daisy)</t>
  </si>
  <si>
    <t>Loraksas
(Dr. Seuss' The Lorax)</t>
  </si>
  <si>
    <t>Forum Cinemas /
Universal</t>
  </si>
  <si>
    <t>Purgenas
(Purge)</t>
  </si>
  <si>
    <t>Ugnies žiedas
(Pacific Rim)</t>
  </si>
  <si>
    <t>N</t>
  </si>
  <si>
    <t>Baltūjų rūmų šturmas
(White House Down)</t>
  </si>
  <si>
    <t>Bjaurusis aš 2
(Despicable Me 2)</t>
  </si>
  <si>
    <t>Vienas šūvis. Dvi kulkos
(The Heat)</t>
  </si>
  <si>
    <t>ACME Film /
Sony</t>
  </si>
  <si>
    <t>Best Film</t>
  </si>
  <si>
    <t>VISO (top20):</t>
  </si>
  <si>
    <t xml:space="preserve">Platintojas </t>
  </si>
  <si>
    <t>Filmas</t>
  </si>
  <si>
    <t>Premjeros
data</t>
  </si>
  <si>
    <t>Pakitimas</t>
  </si>
  <si>
    <t>Gėlėti sapnai
(Mood Indigo)</t>
  </si>
  <si>
    <t>ACME Film</t>
  </si>
  <si>
    <t>Smurfai 2
(Smurfs 2)</t>
  </si>
  <si>
    <t>Teresės nuodėmė
(Therese Desqueyroux)</t>
  </si>
  <si>
    <t>Theatrical Film Distribution /
20th Century Fox</t>
  </si>
  <si>
    <t>Didysis Getsbis
(The Great Gatsby)</t>
  </si>
  <si>
    <t>Forum Cinemas /
Paramount</t>
  </si>
  <si>
    <t>Forum Cinemas /
WDSMPI</t>
  </si>
  <si>
    <t>Seansų
sk.</t>
  </si>
  <si>
    <t>\</t>
  </si>
  <si>
    <t>ACME Film /
Warner Bros.</t>
  </si>
  <si>
    <t>Legendos susivienija
(The Rise of the Guardians)</t>
  </si>
  <si>
    <t>VISO (top30):</t>
  </si>
  <si>
    <t>Žiūrovų lanko-mumo vidurkis</t>
  </si>
  <si>
    <t>Kopijų 
sk.</t>
  </si>
  <si>
    <t>Rodymo 
savaitė</t>
  </si>
  <si>
    <t>Forum Cinemas /
Universal</t>
  </si>
  <si>
    <t>Batuotas katinas Pūkis
(Puss In Boots)</t>
  </si>
  <si>
    <t>Incognito Films</t>
  </si>
  <si>
    <t>Pasaulinis karas Z
(World War Z)</t>
  </si>
  <si>
    <t>Forum Cinemas /
Paramount</t>
  </si>
  <si>
    <t>Rizikinga erzinti diedukus 2
(RED 2)</t>
  </si>
  <si>
    <t>ACME Film</t>
  </si>
  <si>
    <t>Mikė Pūkuotukas
(Winnie the Pooh)</t>
  </si>
  <si>
    <t>Ernis
(The Wolverine)</t>
  </si>
  <si>
    <t>Paslaptinga karalystė
(Epic)</t>
  </si>
  <si>
    <t>Theatrical Film Distribution /
20th Century Fox</t>
  </si>
  <si>
    <t>Praktikantai
(The Internship)</t>
  </si>
  <si>
    <t>Top Film</t>
  </si>
  <si>
    <t>Syrup
(Sirupas)</t>
  </si>
  <si>
    <t>Karališka drąsa
(Brave)</t>
  </si>
  <si>
    <t>Forum Cinemas /
WDSMPI</t>
  </si>
  <si>
    <t>Madagaskaras 3
(Madagascar 3: Europe's Most Wanted)</t>
  </si>
  <si>
    <t>Forum Cinemas /
Paramount</t>
  </si>
  <si>
    <t>Alisa Stebuklų šalyje
(Alice in Wonderland)</t>
  </si>
  <si>
    <t>VISO:</t>
  </si>
  <si>
    <t>Žmogus iš plieno
(Man of Steel)</t>
  </si>
  <si>
    <t>Theatrical Film Distribution /
20th Century Fox</t>
  </si>
  <si>
    <t>ACME Film /
Warner Bros.</t>
  </si>
  <si>
    <t>Kultūristai
(Pain &amp; Gain)</t>
  </si>
  <si>
    <t>\</t>
  </si>
  <si>
    <t>Bendros
pajamos
(Lt)</t>
  </si>
  <si>
    <t>Bendras
žiūrovų
sk.</t>
  </si>
  <si>
    <t>Bendros
pajamos
(Eur)</t>
  </si>
  <si>
    <t>VISO (top10):</t>
  </si>
  <si>
    <t>Samsara</t>
  </si>
  <si>
    <t>Apgaulės meistrai
(Now You See Me)</t>
  </si>
  <si>
    <t>ACME Film</t>
  </si>
  <si>
    <t>Vienišas klajūnas
(The Lone Ranger)</t>
  </si>
  <si>
    <t>Forum Cinemas /
WDSMPI</t>
  </si>
  <si>
    <t>-</t>
  </si>
  <si>
    <t xml:space="preserve">Rugpjūčio 9 - 11 d.  Lietuvos kino teatruose rodytų filmų top-30 </t>
  </si>
  <si>
    <t>Rugpjūčio 
2 - 4 d.
pajamos
(Lt)</t>
  </si>
</sst>
</file>

<file path=xl/styles.xml><?xml version="1.0" encoding="utf-8"?>
<styleSheet xmlns="http://schemas.openxmlformats.org/spreadsheetml/2006/main">
  <numFmts count="55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[$-409]dddd\,\ mmmm\ dd\,\ yyyy"/>
    <numFmt numFmtId="202" formatCode="yyyy\.mm\.dd;@"/>
    <numFmt numFmtId="203" formatCode="yyyy/mm/dd;@"/>
    <numFmt numFmtId="204" formatCode="mmm/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\ &quot;Lt&quot;"/>
  </numFmts>
  <fonts count="28">
    <font>
      <sz val="10"/>
      <name val="Arial"/>
      <family val="0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2"/>
    </font>
    <font>
      <sz val="10"/>
      <color indexed="8"/>
      <name val="Verdana"/>
      <family val="2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2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2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202" fontId="7" fillId="0" borderId="17" xfId="0" applyNumberFormat="1" applyFont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202" fontId="7" fillId="0" borderId="10" xfId="0" applyNumberFormat="1" applyFont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center" wrapText="1"/>
    </xf>
    <xf numFmtId="209" fontId="7" fillId="2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amsara%2008.09%20-%2011%20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36.7109375" style="6" bestFit="1" customWidth="1"/>
    <col min="4" max="6" width="10.7109375" style="6" bestFit="1" customWidth="1"/>
    <col min="7" max="7" width="10.8515625" style="6" bestFit="1" customWidth="1"/>
    <col min="8" max="8" width="10.71093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3" width="11.8515625" style="6" customWidth="1"/>
    <col min="14" max="14" width="11.421875" style="6" customWidth="1"/>
    <col min="15" max="15" width="11.1406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83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9"/>
      <c r="B3" s="30"/>
      <c r="C3" s="31" t="s">
        <v>29</v>
      </c>
      <c r="D3" s="31" t="s">
        <v>0</v>
      </c>
      <c r="E3" s="31" t="s">
        <v>2</v>
      </c>
      <c r="F3" s="31" t="s">
        <v>84</v>
      </c>
      <c r="G3" s="31" t="s">
        <v>31</v>
      </c>
      <c r="H3" s="31" t="s">
        <v>1</v>
      </c>
      <c r="I3" s="31" t="s">
        <v>40</v>
      </c>
      <c r="J3" s="31" t="s">
        <v>45</v>
      </c>
      <c r="K3" s="31" t="s">
        <v>46</v>
      </c>
      <c r="L3" s="31" t="s">
        <v>47</v>
      </c>
      <c r="M3" s="31" t="s">
        <v>73</v>
      </c>
      <c r="N3" s="31" t="s">
        <v>74</v>
      </c>
      <c r="O3" s="31" t="s">
        <v>75</v>
      </c>
      <c r="P3" s="31" t="s">
        <v>30</v>
      </c>
      <c r="Q3" s="32" t="s">
        <v>28</v>
      </c>
    </row>
    <row r="4" spans="1:17" ht="27.75" customHeight="1">
      <c r="A4" s="33">
        <v>1</v>
      </c>
      <c r="B4" s="36">
        <v>1</v>
      </c>
      <c r="C4" s="21" t="s">
        <v>34</v>
      </c>
      <c r="D4" s="22">
        <v>119692</v>
      </c>
      <c r="E4" s="19">
        <f aca="true" t="shared" si="0" ref="E4:E13">D4/3.452</f>
        <v>34673.232908458864</v>
      </c>
      <c r="F4" s="19">
        <v>142642.5</v>
      </c>
      <c r="G4" s="23">
        <f>(D4-F4)/F4</f>
        <v>-0.1608952451057714</v>
      </c>
      <c r="H4" s="22">
        <v>9036</v>
      </c>
      <c r="I4" s="18">
        <v>167</v>
      </c>
      <c r="J4" s="8">
        <f aca="true" t="shared" si="1" ref="J4:J13">H4/I4</f>
        <v>54.10778443113772</v>
      </c>
      <c r="K4" s="18">
        <v>11</v>
      </c>
      <c r="L4" s="19">
        <v>2</v>
      </c>
      <c r="M4" s="22">
        <v>384049</v>
      </c>
      <c r="N4" s="22">
        <v>29352</v>
      </c>
      <c r="O4" s="19">
        <f aca="true" t="shared" si="2" ref="O4:O12">M4/3.452</f>
        <v>111254.05561993047</v>
      </c>
      <c r="P4" s="37">
        <v>41488</v>
      </c>
      <c r="Q4" s="28" t="s">
        <v>25</v>
      </c>
    </row>
    <row r="5" spans="1:17" ht="27.75" customHeight="1">
      <c r="A5" s="33">
        <f>A4+1</f>
        <v>2</v>
      </c>
      <c r="B5" s="36" t="s">
        <v>21</v>
      </c>
      <c r="C5" s="21" t="s">
        <v>12</v>
      </c>
      <c r="D5" s="22">
        <v>108488</v>
      </c>
      <c r="E5" s="43">
        <f t="shared" si="0"/>
        <v>31427.57821552723</v>
      </c>
      <c r="F5" s="43" t="s">
        <v>82</v>
      </c>
      <c r="G5" s="23" t="s">
        <v>10</v>
      </c>
      <c r="H5" s="22">
        <v>7141</v>
      </c>
      <c r="I5" s="18">
        <v>117</v>
      </c>
      <c r="J5" s="8">
        <f t="shared" si="1"/>
        <v>61.034188034188034</v>
      </c>
      <c r="K5" s="18">
        <v>11</v>
      </c>
      <c r="L5" s="43">
        <v>1</v>
      </c>
      <c r="M5" s="22">
        <v>108911</v>
      </c>
      <c r="N5" s="22">
        <v>7168</v>
      </c>
      <c r="O5" s="43">
        <f t="shared" si="2"/>
        <v>31550.115874855157</v>
      </c>
      <c r="P5" s="37">
        <v>41495</v>
      </c>
      <c r="Q5" s="28" t="s">
        <v>13</v>
      </c>
    </row>
    <row r="6" spans="1:17" ht="27.75" customHeight="1">
      <c r="A6" s="33">
        <f aca="true" t="shared" si="3" ref="A6:A13">A5+1</f>
        <v>3</v>
      </c>
      <c r="B6" s="36">
        <v>2</v>
      </c>
      <c r="C6" s="21" t="s">
        <v>23</v>
      </c>
      <c r="D6" s="22">
        <v>67484.5</v>
      </c>
      <c r="E6" s="19">
        <f t="shared" si="0"/>
        <v>19549.39165701043</v>
      </c>
      <c r="F6" s="19">
        <v>56346</v>
      </c>
      <c r="G6" s="23">
        <f>(D6-F6)/F6</f>
        <v>0.19768040322294395</v>
      </c>
      <c r="H6" s="22">
        <v>4831</v>
      </c>
      <c r="I6" s="18">
        <v>155</v>
      </c>
      <c r="J6" s="8">
        <f t="shared" si="1"/>
        <v>31.16774193548387</v>
      </c>
      <c r="K6" s="18">
        <v>18</v>
      </c>
      <c r="L6" s="19">
        <v>5</v>
      </c>
      <c r="M6" s="22">
        <v>1680279.45</v>
      </c>
      <c r="N6" s="22">
        <v>124324</v>
      </c>
      <c r="O6" s="19">
        <f>M6/3.452</f>
        <v>486755.34472769406</v>
      </c>
      <c r="P6" s="37">
        <v>41467</v>
      </c>
      <c r="Q6" s="28" t="s">
        <v>48</v>
      </c>
    </row>
    <row r="7" spans="1:17" ht="27.75" customHeight="1">
      <c r="A7" s="33">
        <f t="shared" si="3"/>
        <v>4</v>
      </c>
      <c r="B7" s="36" t="s">
        <v>21</v>
      </c>
      <c r="C7" s="21" t="s">
        <v>14</v>
      </c>
      <c r="D7" s="22">
        <v>44054</v>
      </c>
      <c r="E7" s="43">
        <f t="shared" si="0"/>
        <v>12761.877172653534</v>
      </c>
      <c r="F7" s="43" t="s">
        <v>82</v>
      </c>
      <c r="G7" s="23" t="s">
        <v>10</v>
      </c>
      <c r="H7" s="22">
        <v>2996</v>
      </c>
      <c r="I7" s="18">
        <v>87</v>
      </c>
      <c r="J7" s="8">
        <f t="shared" si="1"/>
        <v>34.4367816091954</v>
      </c>
      <c r="K7" s="18">
        <v>11</v>
      </c>
      <c r="L7" s="43">
        <v>1</v>
      </c>
      <c r="M7" s="22">
        <v>47365.5</v>
      </c>
      <c r="N7" s="22">
        <v>3215</v>
      </c>
      <c r="O7" s="43">
        <f t="shared" si="2"/>
        <v>13721.176129779838</v>
      </c>
      <c r="P7" s="37">
        <v>41495</v>
      </c>
      <c r="Q7" s="28" t="s">
        <v>54</v>
      </c>
    </row>
    <row r="8" spans="1:17" ht="27.75" customHeight="1">
      <c r="A8" s="33">
        <f t="shared" si="3"/>
        <v>5</v>
      </c>
      <c r="B8" s="36">
        <v>3</v>
      </c>
      <c r="C8" s="21" t="s">
        <v>53</v>
      </c>
      <c r="D8" s="22">
        <v>29919.5</v>
      </c>
      <c r="E8" s="19">
        <f t="shared" si="0"/>
        <v>8667.294322132097</v>
      </c>
      <c r="F8" s="19">
        <v>32008</v>
      </c>
      <c r="G8" s="23">
        <f aca="true" t="shared" si="4" ref="G8:G14">(D8-F8)/F8</f>
        <v>-0.06524931267183204</v>
      </c>
      <c r="H8" s="22">
        <v>1946</v>
      </c>
      <c r="I8" s="18">
        <v>62</v>
      </c>
      <c r="J8" s="8">
        <f t="shared" si="1"/>
        <v>31.387096774193548</v>
      </c>
      <c r="K8" s="18">
        <v>8</v>
      </c>
      <c r="L8" s="19">
        <v>3</v>
      </c>
      <c r="M8" s="22">
        <v>196455</v>
      </c>
      <c r="N8" s="22">
        <v>15107</v>
      </c>
      <c r="O8" s="43">
        <f t="shared" si="2"/>
        <v>56910.48667439166</v>
      </c>
      <c r="P8" s="37">
        <v>41481</v>
      </c>
      <c r="Q8" s="28" t="s">
        <v>54</v>
      </c>
    </row>
    <row r="9" spans="1:17" ht="27.75" customHeight="1">
      <c r="A9" s="33">
        <f t="shared" si="3"/>
        <v>6</v>
      </c>
      <c r="B9" s="36">
        <v>5</v>
      </c>
      <c r="C9" s="21" t="s">
        <v>56</v>
      </c>
      <c r="D9" s="22">
        <v>16203</v>
      </c>
      <c r="E9" s="19">
        <f t="shared" si="0"/>
        <v>4693.800695249131</v>
      </c>
      <c r="F9" s="19">
        <v>24612.5</v>
      </c>
      <c r="G9" s="23">
        <f t="shared" si="4"/>
        <v>-0.3416759776536313</v>
      </c>
      <c r="H9" s="22">
        <v>1046</v>
      </c>
      <c r="I9" s="18">
        <v>57</v>
      </c>
      <c r="J9" s="8">
        <f t="shared" si="1"/>
        <v>18.350877192982455</v>
      </c>
      <c r="K9" s="18">
        <v>7</v>
      </c>
      <c r="L9" s="19">
        <v>3</v>
      </c>
      <c r="M9" s="22">
        <v>166271</v>
      </c>
      <c r="N9" s="22">
        <v>12891</v>
      </c>
      <c r="O9" s="19">
        <f>M9/3.452</f>
        <v>48166.57010428737</v>
      </c>
      <c r="P9" s="37">
        <v>41481</v>
      </c>
      <c r="Q9" s="28" t="s">
        <v>36</v>
      </c>
    </row>
    <row r="10" spans="1:17" ht="27.75" customHeight="1">
      <c r="A10" s="33">
        <f t="shared" si="3"/>
        <v>7</v>
      </c>
      <c r="B10" s="36">
        <v>4</v>
      </c>
      <c r="C10" s="21" t="s">
        <v>19</v>
      </c>
      <c r="D10" s="22">
        <v>15340.5</v>
      </c>
      <c r="E10" s="19">
        <f t="shared" si="0"/>
        <v>4443.945538818077</v>
      </c>
      <c r="F10" s="19">
        <v>27030</v>
      </c>
      <c r="G10" s="23">
        <f t="shared" si="4"/>
        <v>-0.43246392896781355</v>
      </c>
      <c r="H10" s="22">
        <v>989</v>
      </c>
      <c r="I10" s="18">
        <v>39</v>
      </c>
      <c r="J10" s="8">
        <f t="shared" si="1"/>
        <v>25.358974358974358</v>
      </c>
      <c r="K10" s="18">
        <v>10</v>
      </c>
      <c r="L10" s="19">
        <v>2</v>
      </c>
      <c r="M10" s="22">
        <v>68353</v>
      </c>
      <c r="N10" s="22">
        <v>4736</v>
      </c>
      <c r="O10" s="19">
        <f>M10/3.452</f>
        <v>19800.98493626883</v>
      </c>
      <c r="P10" s="37">
        <v>41488</v>
      </c>
      <c r="Q10" s="28" t="s">
        <v>48</v>
      </c>
    </row>
    <row r="11" spans="1:17" ht="27.75" customHeight="1">
      <c r="A11" s="33">
        <f t="shared" si="3"/>
        <v>8</v>
      </c>
      <c r="B11" s="36">
        <v>6</v>
      </c>
      <c r="C11" s="21" t="s">
        <v>51</v>
      </c>
      <c r="D11" s="22">
        <v>8801.5</v>
      </c>
      <c r="E11" s="19">
        <f t="shared" si="0"/>
        <v>2549.68134414832</v>
      </c>
      <c r="F11" s="19">
        <v>10769</v>
      </c>
      <c r="G11" s="23">
        <f t="shared" si="4"/>
        <v>-0.18270034357879097</v>
      </c>
      <c r="H11" s="22">
        <v>489</v>
      </c>
      <c r="I11" s="18">
        <v>15</v>
      </c>
      <c r="J11" s="8">
        <f t="shared" si="1"/>
        <v>32.6</v>
      </c>
      <c r="K11" s="18">
        <v>6</v>
      </c>
      <c r="L11" s="19">
        <v>8</v>
      </c>
      <c r="M11" s="22">
        <v>767376.75</v>
      </c>
      <c r="N11" s="22">
        <v>46386</v>
      </c>
      <c r="O11" s="19">
        <f>M11/3.452</f>
        <v>222299.17439165703</v>
      </c>
      <c r="P11" s="37">
        <v>41446</v>
      </c>
      <c r="Q11" s="41" t="s">
        <v>52</v>
      </c>
    </row>
    <row r="12" spans="1:17" ht="27.75" customHeight="1">
      <c r="A12" s="33">
        <f t="shared" si="3"/>
        <v>9</v>
      </c>
      <c r="B12" s="36">
        <v>7</v>
      </c>
      <c r="C12" s="21" t="s">
        <v>32</v>
      </c>
      <c r="D12" s="22">
        <v>8337</v>
      </c>
      <c r="E12" s="19">
        <f t="shared" si="0"/>
        <v>2415.1216685979143</v>
      </c>
      <c r="F12" s="19">
        <v>10066</v>
      </c>
      <c r="G12" s="23">
        <f t="shared" si="4"/>
        <v>-0.1717663421418637</v>
      </c>
      <c r="H12" s="22">
        <v>529</v>
      </c>
      <c r="I12" s="18">
        <v>26</v>
      </c>
      <c r="J12" s="8">
        <f t="shared" si="1"/>
        <v>20.346153846153847</v>
      </c>
      <c r="K12" s="18">
        <v>5</v>
      </c>
      <c r="L12" s="19">
        <v>2</v>
      </c>
      <c r="M12" s="22">
        <v>29095.5</v>
      </c>
      <c r="N12" s="22">
        <v>1945</v>
      </c>
      <c r="O12" s="43">
        <f t="shared" si="2"/>
        <v>8428.59212050985</v>
      </c>
      <c r="P12" s="37">
        <v>41488</v>
      </c>
      <c r="Q12" s="28" t="s">
        <v>33</v>
      </c>
    </row>
    <row r="13" spans="1:17" ht="27.75" customHeight="1">
      <c r="A13" s="33">
        <f t="shared" si="3"/>
        <v>10</v>
      </c>
      <c r="B13" s="36">
        <v>14</v>
      </c>
      <c r="C13" s="21" t="s">
        <v>57</v>
      </c>
      <c r="D13" s="22">
        <v>4060</v>
      </c>
      <c r="E13" s="19">
        <f t="shared" si="0"/>
        <v>1176.1297798377752</v>
      </c>
      <c r="F13" s="19">
        <v>2546.5</v>
      </c>
      <c r="G13" s="23">
        <f t="shared" si="4"/>
        <v>0.5943451796583546</v>
      </c>
      <c r="H13" s="22">
        <v>322</v>
      </c>
      <c r="I13" s="18">
        <v>38</v>
      </c>
      <c r="J13" s="8">
        <f t="shared" si="1"/>
        <v>8.473684210526315</v>
      </c>
      <c r="K13" s="18">
        <v>10</v>
      </c>
      <c r="L13" s="19">
        <v>11</v>
      </c>
      <c r="M13" s="22">
        <v>719371.2</v>
      </c>
      <c r="N13" s="22">
        <v>58322</v>
      </c>
      <c r="O13" s="19">
        <f>M13/3.452</f>
        <v>208392.58400926998</v>
      </c>
      <c r="P13" s="37">
        <v>41425</v>
      </c>
      <c r="Q13" s="28" t="s">
        <v>58</v>
      </c>
    </row>
    <row r="14" spans="1:17" ht="12.75">
      <c r="A14" s="7"/>
      <c r="B14" s="7"/>
      <c r="C14" s="24" t="s">
        <v>76</v>
      </c>
      <c r="D14" s="10">
        <f>SUM(D4:D13)</f>
        <v>422380</v>
      </c>
      <c r="E14" s="10">
        <f>SUM(E4:E13)</f>
        <v>122358.05330243337</v>
      </c>
      <c r="F14" s="10">
        <v>322926.5</v>
      </c>
      <c r="G14" s="26">
        <f t="shared" si="4"/>
        <v>0.30797565390266823</v>
      </c>
      <c r="H14" s="10">
        <f>SUM(H4:H13)</f>
        <v>29325</v>
      </c>
      <c r="I14" s="25"/>
      <c r="J14" s="11"/>
      <c r="K14" s="12"/>
      <c r="L14" s="11"/>
      <c r="M14" s="9"/>
      <c r="N14" s="9"/>
      <c r="O14" s="19"/>
      <c r="P14" s="20"/>
      <c r="Q14" s="34"/>
    </row>
    <row r="15" spans="1:17" ht="12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5"/>
    </row>
    <row r="16" spans="1:17" ht="27.75" customHeight="1">
      <c r="A16" s="33">
        <f>A13+1</f>
        <v>11</v>
      </c>
      <c r="B16" s="36">
        <v>8</v>
      </c>
      <c r="C16" s="21" t="s">
        <v>20</v>
      </c>
      <c r="D16" s="22">
        <v>3914.5</v>
      </c>
      <c r="E16" s="19">
        <f aca="true" t="shared" si="5" ref="E16:E25">D16/3.452</f>
        <v>1133.9803012746233</v>
      </c>
      <c r="F16" s="19">
        <v>9188.5</v>
      </c>
      <c r="G16" s="23">
        <f>(D16-F16)/F16</f>
        <v>-0.573978342493334</v>
      </c>
      <c r="H16" s="22">
        <v>198</v>
      </c>
      <c r="I16" s="18">
        <v>9</v>
      </c>
      <c r="J16" s="8">
        <f aca="true" t="shared" si="6" ref="J16:J25">H16/I16</f>
        <v>22</v>
      </c>
      <c r="K16" s="18">
        <v>3</v>
      </c>
      <c r="L16" s="19">
        <v>5</v>
      </c>
      <c r="M16" s="22">
        <v>329916</v>
      </c>
      <c r="N16" s="22">
        <v>19447</v>
      </c>
      <c r="O16" s="43">
        <f aca="true" t="shared" si="7" ref="O16:O25">M16/3.452</f>
        <v>95572.42178447277</v>
      </c>
      <c r="P16" s="37">
        <v>41467</v>
      </c>
      <c r="Q16" s="28" t="s">
        <v>70</v>
      </c>
    </row>
    <row r="17" spans="1:17" ht="27.75" customHeight="1">
      <c r="A17" s="33">
        <f aca="true" t="shared" si="8" ref="A17:A25">A16+1</f>
        <v>12</v>
      </c>
      <c r="B17" s="36">
        <v>12</v>
      </c>
      <c r="C17" s="21" t="s">
        <v>37</v>
      </c>
      <c r="D17" s="22">
        <v>3848.5</v>
      </c>
      <c r="E17" s="19">
        <f t="shared" si="5"/>
        <v>1114.8609501738124</v>
      </c>
      <c r="F17" s="19">
        <v>3300</v>
      </c>
      <c r="G17" s="23">
        <f>(D17-F17)/F17</f>
        <v>0.1662121212121212</v>
      </c>
      <c r="H17" s="22">
        <v>239</v>
      </c>
      <c r="I17" s="18">
        <v>8</v>
      </c>
      <c r="J17" s="8">
        <f t="shared" si="6"/>
        <v>29.875</v>
      </c>
      <c r="K17" s="18">
        <v>3</v>
      </c>
      <c r="L17" s="19">
        <v>13</v>
      </c>
      <c r="M17" s="22">
        <v>527117.5</v>
      </c>
      <c r="N17" s="22">
        <v>33085</v>
      </c>
      <c r="O17" s="43">
        <f t="shared" si="7"/>
        <v>152699.1599073001</v>
      </c>
      <c r="P17" s="37">
        <v>41411</v>
      </c>
      <c r="Q17" s="28" t="s">
        <v>42</v>
      </c>
    </row>
    <row r="18" spans="1:17" ht="27.75" customHeight="1">
      <c r="A18" s="33">
        <f t="shared" si="8"/>
        <v>13</v>
      </c>
      <c r="B18" s="36">
        <v>10</v>
      </c>
      <c r="C18" s="21" t="s">
        <v>24</v>
      </c>
      <c r="D18" s="22">
        <v>3501</v>
      </c>
      <c r="E18" s="19">
        <f t="shared" si="5"/>
        <v>1014.1946697566628</v>
      </c>
      <c r="F18" s="19">
        <v>4835</v>
      </c>
      <c r="G18" s="23">
        <f>(D18-F18)/F18</f>
        <v>-0.27590486039296797</v>
      </c>
      <c r="H18" s="22">
        <v>254</v>
      </c>
      <c r="I18" s="18">
        <v>18</v>
      </c>
      <c r="J18" s="8">
        <f t="shared" si="6"/>
        <v>14.11111111111111</v>
      </c>
      <c r="K18" s="18">
        <v>5</v>
      </c>
      <c r="L18" s="19">
        <v>5</v>
      </c>
      <c r="M18" s="22">
        <v>184677</v>
      </c>
      <c r="N18" s="22">
        <v>13637</v>
      </c>
      <c r="O18" s="19">
        <f t="shared" si="7"/>
        <v>53498.55156431055</v>
      </c>
      <c r="P18" s="37">
        <v>41467</v>
      </c>
      <c r="Q18" s="28" t="s">
        <v>69</v>
      </c>
    </row>
    <row r="19" spans="1:17" ht="27.75" customHeight="1">
      <c r="A19" s="33">
        <f t="shared" si="8"/>
        <v>14</v>
      </c>
      <c r="B19" s="36" t="s">
        <v>21</v>
      </c>
      <c r="C19" s="21" t="s">
        <v>16</v>
      </c>
      <c r="D19" s="22">
        <v>3046</v>
      </c>
      <c r="E19" s="43">
        <f t="shared" si="5"/>
        <v>882.3870220162225</v>
      </c>
      <c r="F19" s="43" t="s">
        <v>82</v>
      </c>
      <c r="G19" s="23" t="s">
        <v>10</v>
      </c>
      <c r="H19" s="22">
        <v>211</v>
      </c>
      <c r="I19" s="18">
        <v>27</v>
      </c>
      <c r="J19" s="8">
        <f t="shared" si="6"/>
        <v>7.814814814814815</v>
      </c>
      <c r="K19" s="18">
        <v>6</v>
      </c>
      <c r="L19" s="43">
        <v>1</v>
      </c>
      <c r="M19" s="22">
        <v>3046</v>
      </c>
      <c r="N19" s="22">
        <v>211</v>
      </c>
      <c r="O19" s="43">
        <f t="shared" si="7"/>
        <v>882.3870220162225</v>
      </c>
      <c r="P19" s="37">
        <v>41495</v>
      </c>
      <c r="Q19" s="28" t="s">
        <v>15</v>
      </c>
    </row>
    <row r="20" spans="1:17" ht="27.75" customHeight="1">
      <c r="A20" s="33">
        <f t="shared" si="8"/>
        <v>15</v>
      </c>
      <c r="B20" s="36">
        <v>13</v>
      </c>
      <c r="C20" s="21" t="s">
        <v>77</v>
      </c>
      <c r="D20" s="22">
        <v>2304.5</v>
      </c>
      <c r="E20" s="19">
        <f t="shared" si="5"/>
        <v>667.5840092699884</v>
      </c>
      <c r="F20" s="19">
        <v>2753</v>
      </c>
      <c r="G20" s="23">
        <f>(D20-F20)/F20</f>
        <v>-0.16291318561569199</v>
      </c>
      <c r="H20" s="22">
        <v>135</v>
      </c>
      <c r="I20" s="18">
        <v>3</v>
      </c>
      <c r="J20" s="8">
        <f t="shared" si="6"/>
        <v>45</v>
      </c>
      <c r="K20" s="18">
        <v>1</v>
      </c>
      <c r="L20" s="19">
        <v>8</v>
      </c>
      <c r="M20" s="22">
        <v>147125</v>
      </c>
      <c r="N20" s="22">
        <v>10187</v>
      </c>
      <c r="O20" s="19">
        <f t="shared" si="7"/>
        <v>42620.220162224796</v>
      </c>
      <c r="P20" s="37">
        <v>41446</v>
      </c>
      <c r="Q20" s="28" t="s">
        <v>26</v>
      </c>
    </row>
    <row r="21" spans="1:17" ht="27.75" customHeight="1">
      <c r="A21" s="33">
        <f t="shared" si="8"/>
        <v>16</v>
      </c>
      <c r="B21" s="36" t="s">
        <v>82</v>
      </c>
      <c r="C21" s="21" t="s">
        <v>8</v>
      </c>
      <c r="D21" s="22">
        <v>1624</v>
      </c>
      <c r="E21" s="43">
        <f t="shared" si="5"/>
        <v>470.4519119351101</v>
      </c>
      <c r="F21" s="43" t="s">
        <v>82</v>
      </c>
      <c r="G21" s="23" t="s">
        <v>10</v>
      </c>
      <c r="H21" s="22">
        <v>128</v>
      </c>
      <c r="I21" s="18">
        <v>2</v>
      </c>
      <c r="J21" s="8">
        <f t="shared" si="6"/>
        <v>64</v>
      </c>
      <c r="K21" s="18">
        <v>1</v>
      </c>
      <c r="L21" s="43"/>
      <c r="M21" s="22">
        <v>323753.5</v>
      </c>
      <c r="N21" s="22">
        <v>22375</v>
      </c>
      <c r="O21" s="43">
        <f t="shared" si="7"/>
        <v>93787.22479721901</v>
      </c>
      <c r="P21" s="37">
        <v>41299</v>
      </c>
      <c r="Q21" s="28" t="s">
        <v>9</v>
      </c>
    </row>
    <row r="22" spans="1:17" ht="27.75" customHeight="1">
      <c r="A22" s="33">
        <f t="shared" si="8"/>
        <v>17</v>
      </c>
      <c r="B22" s="36">
        <v>11</v>
      </c>
      <c r="C22" s="21" t="s">
        <v>80</v>
      </c>
      <c r="D22" s="22">
        <v>1197</v>
      </c>
      <c r="E22" s="19">
        <f t="shared" si="5"/>
        <v>346.75550405561995</v>
      </c>
      <c r="F22" s="19">
        <v>3584.5</v>
      </c>
      <c r="G22" s="23">
        <f>(D22-F22)/F22</f>
        <v>-0.6660622123029711</v>
      </c>
      <c r="H22" s="22">
        <v>79</v>
      </c>
      <c r="I22" s="18">
        <v>8</v>
      </c>
      <c r="J22" s="8">
        <f t="shared" si="6"/>
        <v>9.875</v>
      </c>
      <c r="K22" s="18">
        <v>4</v>
      </c>
      <c r="L22" s="19">
        <v>6</v>
      </c>
      <c r="M22" s="22">
        <v>240612.5</v>
      </c>
      <c r="N22" s="22">
        <v>17409</v>
      </c>
      <c r="O22" s="19">
        <f t="shared" si="7"/>
        <v>69702.34646581693</v>
      </c>
      <c r="P22" s="37">
        <v>41460</v>
      </c>
      <c r="Q22" s="28" t="s">
        <v>81</v>
      </c>
    </row>
    <row r="23" spans="1:17" ht="27.75" customHeight="1">
      <c r="A23" s="33">
        <f t="shared" si="8"/>
        <v>18</v>
      </c>
      <c r="B23" s="36">
        <v>9</v>
      </c>
      <c r="C23" s="21" t="s">
        <v>22</v>
      </c>
      <c r="D23" s="22">
        <v>996</v>
      </c>
      <c r="E23" s="19">
        <f t="shared" si="5"/>
        <v>288.52838933951335</v>
      </c>
      <c r="F23" s="19">
        <v>5429</v>
      </c>
      <c r="G23" s="23">
        <f>(D23-F23)/F23</f>
        <v>-0.8165407994105729</v>
      </c>
      <c r="H23" s="22">
        <v>63</v>
      </c>
      <c r="I23" s="18">
        <v>6</v>
      </c>
      <c r="J23" s="8">
        <f t="shared" si="6"/>
        <v>10.5</v>
      </c>
      <c r="K23" s="18">
        <v>1</v>
      </c>
      <c r="L23" s="19">
        <v>4</v>
      </c>
      <c r="M23" s="22">
        <v>116917</v>
      </c>
      <c r="N23" s="22">
        <v>8827</v>
      </c>
      <c r="O23" s="43">
        <f t="shared" si="7"/>
        <v>33869.35110081112</v>
      </c>
      <c r="P23" s="37">
        <v>41474</v>
      </c>
      <c r="Q23" s="28" t="s">
        <v>25</v>
      </c>
    </row>
    <row r="24" spans="1:17" ht="27.75" customHeight="1">
      <c r="A24" s="33">
        <f t="shared" si="8"/>
        <v>19</v>
      </c>
      <c r="B24" s="36">
        <v>15</v>
      </c>
      <c r="C24" s="21" t="s">
        <v>71</v>
      </c>
      <c r="D24" s="22">
        <v>872</v>
      </c>
      <c r="E24" s="19">
        <f t="shared" si="5"/>
        <v>252.6071842410197</v>
      </c>
      <c r="F24" s="19">
        <v>786.5</v>
      </c>
      <c r="G24" s="23">
        <f>(D24-F24)/F24</f>
        <v>0.10870947234583599</v>
      </c>
      <c r="H24" s="22">
        <v>49</v>
      </c>
      <c r="I24" s="18">
        <v>2</v>
      </c>
      <c r="J24" s="8">
        <f t="shared" si="6"/>
        <v>24.5</v>
      </c>
      <c r="K24" s="18">
        <v>1</v>
      </c>
      <c r="L24" s="19">
        <v>7</v>
      </c>
      <c r="M24" s="22">
        <v>187474.5</v>
      </c>
      <c r="N24" s="22">
        <v>12373</v>
      </c>
      <c r="O24" s="19">
        <f t="shared" si="7"/>
        <v>54308.951332560835</v>
      </c>
      <c r="P24" s="37">
        <v>41453</v>
      </c>
      <c r="Q24" s="28" t="s">
        <v>50</v>
      </c>
    </row>
    <row r="25" spans="1:17" ht="27.75" customHeight="1">
      <c r="A25" s="33">
        <f t="shared" si="8"/>
        <v>20</v>
      </c>
      <c r="B25" s="36" t="s">
        <v>82</v>
      </c>
      <c r="C25" s="21" t="s">
        <v>61</v>
      </c>
      <c r="D25" s="22">
        <v>246</v>
      </c>
      <c r="E25" s="43">
        <f t="shared" si="5"/>
        <v>71.2630359212051</v>
      </c>
      <c r="F25" s="43" t="s">
        <v>82</v>
      </c>
      <c r="G25" s="23" t="s">
        <v>10</v>
      </c>
      <c r="H25" s="22">
        <v>30</v>
      </c>
      <c r="I25" s="18">
        <v>4</v>
      </c>
      <c r="J25" s="8">
        <f t="shared" si="6"/>
        <v>7.5</v>
      </c>
      <c r="K25" s="18">
        <v>2</v>
      </c>
      <c r="L25" s="43">
        <v>2</v>
      </c>
      <c r="M25" s="22">
        <v>330</v>
      </c>
      <c r="N25" s="22">
        <v>36</v>
      </c>
      <c r="O25" s="43">
        <f t="shared" si="7"/>
        <v>95.59675550405562</v>
      </c>
      <c r="P25" s="37">
        <v>41488</v>
      </c>
      <c r="Q25" s="41" t="s">
        <v>60</v>
      </c>
    </row>
    <row r="26" spans="1:17" ht="12.75">
      <c r="A26" s="7"/>
      <c r="B26" s="7"/>
      <c r="C26" s="24" t="s">
        <v>27</v>
      </c>
      <c r="D26" s="10">
        <f>SUM(D16:D25)+D14</f>
        <v>443929.5</v>
      </c>
      <c r="E26" s="10">
        <f>SUM(E16:E25)+E14</f>
        <v>128600.66628041715</v>
      </c>
      <c r="F26" s="38">
        <v>337007</v>
      </c>
      <c r="G26" s="26">
        <f>(D26-F26)/F26</f>
        <v>0.3172708578753557</v>
      </c>
      <c r="H26" s="10">
        <f>SUM(H16:H25)+H14</f>
        <v>30711</v>
      </c>
      <c r="I26" s="25"/>
      <c r="J26" s="8"/>
      <c r="K26" s="12"/>
      <c r="L26" s="11"/>
      <c r="M26" s="9"/>
      <c r="N26" s="9"/>
      <c r="O26" s="19"/>
      <c r="P26" s="20"/>
      <c r="Q26" s="34"/>
    </row>
    <row r="27" spans="1:17" ht="12.75">
      <c r="A27" s="13"/>
      <c r="B27" s="13"/>
      <c r="C27" s="27"/>
      <c r="D27" s="14" t="s">
        <v>41</v>
      </c>
      <c r="E27" s="15"/>
      <c r="F27" s="14" t="s">
        <v>72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5"/>
    </row>
    <row r="28" spans="1:17" ht="27.75" customHeight="1">
      <c r="A28" s="33">
        <f>A25+1</f>
        <v>21</v>
      </c>
      <c r="B28" s="36" t="s">
        <v>82</v>
      </c>
      <c r="C28" s="21" t="s">
        <v>11</v>
      </c>
      <c r="D28" s="22">
        <v>226</v>
      </c>
      <c r="E28" s="43">
        <f aca="true" t="shared" si="9" ref="E28:E37">D28/3.452</f>
        <v>65.46929316338354</v>
      </c>
      <c r="F28" s="43" t="s">
        <v>82</v>
      </c>
      <c r="G28" s="23" t="s">
        <v>10</v>
      </c>
      <c r="H28" s="22">
        <v>18</v>
      </c>
      <c r="I28" s="18">
        <v>1</v>
      </c>
      <c r="J28" s="8">
        <f aca="true" t="shared" si="10" ref="J28:J37">H28/I28</f>
        <v>18</v>
      </c>
      <c r="K28" s="18">
        <v>1</v>
      </c>
      <c r="L28" s="43">
        <v>5</v>
      </c>
      <c r="M28" s="22">
        <v>50183.5</v>
      </c>
      <c r="N28" s="22">
        <v>3551</v>
      </c>
      <c r="O28" s="43">
        <f aca="true" t="shared" si="11" ref="O28:O37">M28/3.452</f>
        <v>14537.514484356894</v>
      </c>
      <c r="P28" s="37">
        <v>41467</v>
      </c>
      <c r="Q28" s="41" t="s">
        <v>79</v>
      </c>
    </row>
    <row r="29" spans="1:17" ht="27.75" customHeight="1">
      <c r="A29" s="33">
        <f aca="true" t="shared" si="12" ref="A29:A37">A28+1</f>
        <v>22</v>
      </c>
      <c r="B29" s="36">
        <v>18</v>
      </c>
      <c r="C29" s="21" t="s">
        <v>55</v>
      </c>
      <c r="D29" s="22">
        <v>216</v>
      </c>
      <c r="E29" s="19">
        <f t="shared" si="9"/>
        <v>62.57242178447277</v>
      </c>
      <c r="F29" s="19">
        <v>159</v>
      </c>
      <c r="G29" s="23">
        <f>(D29-F29)/F29</f>
        <v>0.3584905660377358</v>
      </c>
      <c r="H29" s="22">
        <v>36</v>
      </c>
      <c r="I29" s="18">
        <v>4</v>
      </c>
      <c r="J29" s="8">
        <f t="shared" si="10"/>
        <v>9</v>
      </c>
      <c r="K29" s="18">
        <v>2</v>
      </c>
      <c r="L29" s="19">
        <v>101</v>
      </c>
      <c r="M29" s="22">
        <v>313815</v>
      </c>
      <c r="N29" s="22">
        <v>32901</v>
      </c>
      <c r="O29" s="19">
        <f t="shared" si="11"/>
        <v>90908.16917728852</v>
      </c>
      <c r="P29" s="37">
        <v>40797</v>
      </c>
      <c r="Q29" s="42" t="s">
        <v>39</v>
      </c>
    </row>
    <row r="30" spans="1:17" ht="27.75" customHeight="1">
      <c r="A30" s="33">
        <f t="shared" si="12"/>
        <v>23</v>
      </c>
      <c r="B30" s="36" t="s">
        <v>3</v>
      </c>
      <c r="C30" s="21" t="s">
        <v>4</v>
      </c>
      <c r="D30" s="22">
        <v>176</v>
      </c>
      <c r="E30" s="43">
        <f t="shared" si="9"/>
        <v>50.984936268829664</v>
      </c>
      <c r="F30" s="43" t="s">
        <v>82</v>
      </c>
      <c r="G30" s="43" t="s">
        <v>82</v>
      </c>
      <c r="H30" s="22">
        <v>15</v>
      </c>
      <c r="I30" s="18">
        <v>2</v>
      </c>
      <c r="J30" s="8">
        <f t="shared" si="10"/>
        <v>7.5</v>
      </c>
      <c r="K30" s="18">
        <v>2</v>
      </c>
      <c r="L30" s="43"/>
      <c r="M30" s="22">
        <v>28596</v>
      </c>
      <c r="N30" s="22">
        <v>2481</v>
      </c>
      <c r="O30" s="43">
        <f t="shared" si="11"/>
        <v>8283.893395133256</v>
      </c>
      <c r="P30" s="37">
        <v>41383</v>
      </c>
      <c r="Q30" s="28" t="s">
        <v>7</v>
      </c>
    </row>
    <row r="31" spans="1:17" ht="27.75" customHeight="1">
      <c r="A31" s="33">
        <f t="shared" si="12"/>
        <v>24</v>
      </c>
      <c r="B31" s="36">
        <v>19</v>
      </c>
      <c r="C31" s="21" t="s">
        <v>78</v>
      </c>
      <c r="D31" s="22">
        <v>174</v>
      </c>
      <c r="E31" s="19">
        <f t="shared" si="9"/>
        <v>50.405561993047506</v>
      </c>
      <c r="F31" s="19">
        <v>156</v>
      </c>
      <c r="G31" s="23">
        <f>(D31-F31)/F31</f>
        <v>0.11538461538461539</v>
      </c>
      <c r="H31" s="22">
        <v>29</v>
      </c>
      <c r="I31" s="18">
        <v>2</v>
      </c>
      <c r="J31" s="8">
        <f t="shared" si="10"/>
        <v>14.5</v>
      </c>
      <c r="K31" s="18">
        <v>1</v>
      </c>
      <c r="L31" s="19">
        <v>9</v>
      </c>
      <c r="M31" s="22">
        <v>250607.4</v>
      </c>
      <c r="N31" s="22">
        <v>19588</v>
      </c>
      <c r="O31" s="19">
        <f t="shared" si="11"/>
        <v>72597.74044032444</v>
      </c>
      <c r="P31" s="37">
        <v>41439</v>
      </c>
      <c r="Q31" s="28" t="s">
        <v>79</v>
      </c>
    </row>
    <row r="32" spans="1:17" ht="27.75" customHeight="1">
      <c r="A32" s="33">
        <f t="shared" si="12"/>
        <v>25</v>
      </c>
      <c r="B32" s="36">
        <v>16</v>
      </c>
      <c r="C32" s="21" t="s">
        <v>68</v>
      </c>
      <c r="D32" s="22">
        <v>153</v>
      </c>
      <c r="E32" s="19">
        <f t="shared" si="9"/>
        <v>44.32213209733488</v>
      </c>
      <c r="F32" s="19">
        <v>338</v>
      </c>
      <c r="G32" s="23">
        <f>(D32-F32)/F32</f>
        <v>-0.5473372781065089</v>
      </c>
      <c r="H32" s="22">
        <v>25</v>
      </c>
      <c r="I32" s="18">
        <v>4</v>
      </c>
      <c r="J32" s="8">
        <f t="shared" si="10"/>
        <v>6.25</v>
      </c>
      <c r="K32" s="18">
        <v>2</v>
      </c>
      <c r="L32" s="19">
        <v>7</v>
      </c>
      <c r="M32" s="22">
        <v>281869.3</v>
      </c>
      <c r="N32" s="22">
        <v>17747</v>
      </c>
      <c r="O32" s="19">
        <f t="shared" si="11"/>
        <v>81653.91077636153</v>
      </c>
      <c r="P32" s="37">
        <v>41453</v>
      </c>
      <c r="Q32" s="28" t="s">
        <v>42</v>
      </c>
    </row>
    <row r="33" spans="1:17" ht="27.75" customHeight="1">
      <c r="A33" s="33">
        <f t="shared" si="12"/>
        <v>26</v>
      </c>
      <c r="B33" s="36">
        <v>20</v>
      </c>
      <c r="C33" s="40" t="s">
        <v>49</v>
      </c>
      <c r="D33" s="22">
        <v>146</v>
      </c>
      <c r="E33" s="19">
        <f t="shared" si="9"/>
        <v>42.294322132097335</v>
      </c>
      <c r="F33" s="19">
        <v>155</v>
      </c>
      <c r="G33" s="23">
        <f>(D33-F33)/F33</f>
        <v>-0.05806451612903226</v>
      </c>
      <c r="H33" s="22">
        <v>27</v>
      </c>
      <c r="I33" s="18">
        <v>6</v>
      </c>
      <c r="J33" s="8">
        <f t="shared" si="10"/>
        <v>4.5</v>
      </c>
      <c r="K33" s="18">
        <v>2</v>
      </c>
      <c r="L33" s="19">
        <v>86</v>
      </c>
      <c r="M33" s="22">
        <v>2185521.5</v>
      </c>
      <c r="N33" s="22">
        <v>158284</v>
      </c>
      <c r="O33" s="19">
        <f t="shared" si="11"/>
        <v>633117.4681344149</v>
      </c>
      <c r="P33" s="37">
        <v>40900</v>
      </c>
      <c r="Q33" s="41" t="s">
        <v>52</v>
      </c>
    </row>
    <row r="34" spans="1:17" ht="27.75" customHeight="1">
      <c r="A34" s="33">
        <f t="shared" si="12"/>
        <v>27</v>
      </c>
      <c r="B34" s="36">
        <v>22</v>
      </c>
      <c r="C34" s="21" t="s">
        <v>35</v>
      </c>
      <c r="D34" s="22">
        <v>90</v>
      </c>
      <c r="E34" s="43">
        <f t="shared" si="9"/>
        <v>26.071842410196986</v>
      </c>
      <c r="F34" s="19">
        <v>120</v>
      </c>
      <c r="G34" s="23">
        <f>(D34-F34)/F34</f>
        <v>-0.25</v>
      </c>
      <c r="H34" s="22">
        <v>9</v>
      </c>
      <c r="I34" s="18">
        <v>2</v>
      </c>
      <c r="J34" s="8">
        <f t="shared" si="10"/>
        <v>4.5</v>
      </c>
      <c r="K34" s="18">
        <v>1</v>
      </c>
      <c r="L34" s="19"/>
      <c r="M34" s="22">
        <v>44525</v>
      </c>
      <c r="N34" s="22">
        <v>3344</v>
      </c>
      <c r="O34" s="43">
        <f t="shared" si="11"/>
        <v>12898.319814600232</v>
      </c>
      <c r="P34" s="37">
        <v>41369</v>
      </c>
      <c r="Q34" s="28" t="s">
        <v>79</v>
      </c>
    </row>
    <row r="35" spans="1:17" ht="27.75" customHeight="1">
      <c r="A35" s="33">
        <f t="shared" si="12"/>
        <v>28</v>
      </c>
      <c r="B35" s="36" t="s">
        <v>5</v>
      </c>
      <c r="C35" s="21" t="s">
        <v>59</v>
      </c>
      <c r="D35" s="22">
        <v>80</v>
      </c>
      <c r="E35" s="43">
        <f t="shared" si="9"/>
        <v>23.174971031286212</v>
      </c>
      <c r="F35" s="43" t="s">
        <v>82</v>
      </c>
      <c r="G35" s="43" t="s">
        <v>82</v>
      </c>
      <c r="H35" s="22">
        <v>6</v>
      </c>
      <c r="I35" s="18">
        <v>1</v>
      </c>
      <c r="J35" s="8">
        <f t="shared" si="10"/>
        <v>6</v>
      </c>
      <c r="K35" s="18">
        <v>1</v>
      </c>
      <c r="L35" s="43">
        <v>9</v>
      </c>
      <c r="M35" s="22">
        <v>199008.4</v>
      </c>
      <c r="N35" s="22">
        <v>15714</v>
      </c>
      <c r="O35" s="43">
        <f t="shared" si="11"/>
        <v>57650.17381228273</v>
      </c>
      <c r="P35" s="37">
        <v>41439</v>
      </c>
      <c r="Q35" s="28" t="s">
        <v>36</v>
      </c>
    </row>
    <row r="36" spans="1:17" ht="27.75" customHeight="1">
      <c r="A36" s="33">
        <f t="shared" si="12"/>
        <v>29</v>
      </c>
      <c r="B36" s="36" t="s">
        <v>82</v>
      </c>
      <c r="C36" s="21" t="s">
        <v>62</v>
      </c>
      <c r="D36" s="22">
        <v>78</v>
      </c>
      <c r="E36" s="43">
        <f t="shared" si="9"/>
        <v>22.595596755504054</v>
      </c>
      <c r="F36" s="43" t="s">
        <v>82</v>
      </c>
      <c r="G36" s="43" t="s">
        <v>82</v>
      </c>
      <c r="H36" s="22">
        <v>13</v>
      </c>
      <c r="I36" s="18">
        <v>2</v>
      </c>
      <c r="J36" s="8">
        <f t="shared" si="10"/>
        <v>6.5</v>
      </c>
      <c r="K36" s="18">
        <v>1</v>
      </c>
      <c r="L36" s="43">
        <v>53</v>
      </c>
      <c r="M36" s="22">
        <v>895153.98</v>
      </c>
      <c r="N36" s="22">
        <v>72079</v>
      </c>
      <c r="O36" s="43">
        <f t="shared" si="11"/>
        <v>259314.59443800696</v>
      </c>
      <c r="P36" s="39">
        <v>41131</v>
      </c>
      <c r="Q36" s="28" t="s">
        <v>63</v>
      </c>
    </row>
    <row r="37" spans="1:17" ht="27.75" customHeight="1">
      <c r="A37" s="33">
        <f t="shared" si="12"/>
        <v>30</v>
      </c>
      <c r="B37" s="36" t="s">
        <v>5</v>
      </c>
      <c r="C37" s="21" t="s">
        <v>6</v>
      </c>
      <c r="D37" s="22">
        <v>52</v>
      </c>
      <c r="E37" s="43">
        <f t="shared" si="9"/>
        <v>15.063731170336037</v>
      </c>
      <c r="F37" s="43" t="s">
        <v>82</v>
      </c>
      <c r="G37" s="43" t="s">
        <v>82</v>
      </c>
      <c r="H37" s="22">
        <v>4</v>
      </c>
      <c r="I37" s="18">
        <v>1</v>
      </c>
      <c r="J37" s="8">
        <f t="shared" si="10"/>
        <v>4</v>
      </c>
      <c r="K37" s="18">
        <v>2</v>
      </c>
      <c r="L37" s="43"/>
      <c r="M37" s="22">
        <v>15174.5</v>
      </c>
      <c r="N37" s="22">
        <v>1449</v>
      </c>
      <c r="O37" s="43">
        <f t="shared" si="11"/>
        <v>4395.857473928158</v>
      </c>
      <c r="P37" s="37">
        <v>41369</v>
      </c>
      <c r="Q37" s="28" t="s">
        <v>7</v>
      </c>
    </row>
    <row r="38" spans="1:17" ht="12.75">
      <c r="A38" s="7"/>
      <c r="B38" s="7"/>
      <c r="C38" s="24" t="s">
        <v>44</v>
      </c>
      <c r="D38" s="10">
        <f>SUM(D28:D37)+D26</f>
        <v>445320.5</v>
      </c>
      <c r="E38" s="10">
        <f>SUM(E28:E37)+E26</f>
        <v>129003.62108922364</v>
      </c>
      <c r="F38" s="10">
        <v>337346</v>
      </c>
      <c r="G38" s="26">
        <f>(D38-F38)/F38</f>
        <v>0.32007049142423505</v>
      </c>
      <c r="H38" s="10">
        <f>SUM(H28:H37)+H26</f>
        <v>30893</v>
      </c>
      <c r="I38" s="25"/>
      <c r="J38" s="11"/>
      <c r="K38" s="12"/>
      <c r="L38" s="11"/>
      <c r="M38" s="9"/>
      <c r="N38" s="9"/>
      <c r="O38" s="19"/>
      <c r="P38" s="20"/>
      <c r="Q38" s="34"/>
    </row>
    <row r="39" spans="1:17" ht="12.75">
      <c r="A39" s="13"/>
      <c r="B39" s="13"/>
      <c r="C39" s="27"/>
      <c r="D39" s="14"/>
      <c r="E39" s="15"/>
      <c r="F39" s="14"/>
      <c r="G39" s="15"/>
      <c r="H39" s="14"/>
      <c r="I39" s="15"/>
      <c r="J39" s="16"/>
      <c r="K39" s="15"/>
      <c r="L39" s="16"/>
      <c r="M39" s="15"/>
      <c r="N39" s="15"/>
      <c r="O39" s="15"/>
      <c r="P39" s="17"/>
      <c r="Q39" s="35"/>
    </row>
    <row r="40" spans="1:17" ht="27.75" customHeight="1">
      <c r="A40" s="33">
        <f>A37+1</f>
        <v>31</v>
      </c>
      <c r="B40" s="36">
        <v>24</v>
      </c>
      <c r="C40" s="21" t="s">
        <v>17</v>
      </c>
      <c r="D40" s="22">
        <v>36</v>
      </c>
      <c r="E40" s="43">
        <f>D40/3.452</f>
        <v>10.428736964078794</v>
      </c>
      <c r="F40" s="43">
        <v>24</v>
      </c>
      <c r="G40" s="23">
        <f>(D40-F40)/F40</f>
        <v>0.5</v>
      </c>
      <c r="H40" s="22">
        <v>6</v>
      </c>
      <c r="I40" s="18">
        <v>2</v>
      </c>
      <c r="J40" s="8">
        <f>H40/I40</f>
        <v>3</v>
      </c>
      <c r="K40" s="18">
        <v>1</v>
      </c>
      <c r="L40" s="19">
        <v>74</v>
      </c>
      <c r="M40" s="22">
        <v>833404.3</v>
      </c>
      <c r="N40" s="22">
        <v>67433</v>
      </c>
      <c r="O40" s="43">
        <f>M40/3.452</f>
        <v>241426.50637311704</v>
      </c>
      <c r="P40" s="39">
        <v>40984</v>
      </c>
      <c r="Q40" s="28" t="s">
        <v>18</v>
      </c>
    </row>
    <row r="41" spans="1:17" ht="27.75" customHeight="1">
      <c r="A41" s="33">
        <f>A40+1</f>
        <v>32</v>
      </c>
      <c r="B41" s="36">
        <v>21</v>
      </c>
      <c r="C41" s="21" t="s">
        <v>43</v>
      </c>
      <c r="D41" s="22">
        <v>27</v>
      </c>
      <c r="E41" s="43">
        <f>D41/3.452</f>
        <v>7.821552723059097</v>
      </c>
      <c r="F41" s="19">
        <v>141</v>
      </c>
      <c r="G41" s="23">
        <f>(D41-F41)/F41</f>
        <v>-0.8085106382978723</v>
      </c>
      <c r="H41" s="22">
        <v>5</v>
      </c>
      <c r="I41" s="18">
        <v>1</v>
      </c>
      <c r="J41" s="8">
        <f>H41/I41</f>
        <v>5</v>
      </c>
      <c r="K41" s="18">
        <v>1</v>
      </c>
      <c r="L41" s="19">
        <v>36</v>
      </c>
      <c r="M41" s="22">
        <v>682354.04</v>
      </c>
      <c r="N41" s="22">
        <v>54844</v>
      </c>
      <c r="O41" s="43">
        <f>M41/3.452</f>
        <v>197669.1888760139</v>
      </c>
      <c r="P41" s="39">
        <v>41243</v>
      </c>
      <c r="Q41" s="28" t="s">
        <v>38</v>
      </c>
    </row>
    <row r="42" spans="1:17" ht="27.75" customHeight="1">
      <c r="A42" s="33">
        <f>A41+1</f>
        <v>33</v>
      </c>
      <c r="B42" s="36" t="s">
        <v>82</v>
      </c>
      <c r="C42" s="21" t="s">
        <v>64</v>
      </c>
      <c r="D42" s="22">
        <v>27</v>
      </c>
      <c r="E42" s="43">
        <f>D42/3.452</f>
        <v>7.821552723059097</v>
      </c>
      <c r="F42" s="43" t="s">
        <v>82</v>
      </c>
      <c r="G42" s="43" t="s">
        <v>82</v>
      </c>
      <c r="H42" s="22">
        <v>5</v>
      </c>
      <c r="I42" s="18">
        <v>2</v>
      </c>
      <c r="J42" s="8">
        <f>H42/I42</f>
        <v>2.5</v>
      </c>
      <c r="K42" s="18">
        <v>2</v>
      </c>
      <c r="L42" s="43">
        <v>61</v>
      </c>
      <c r="M42" s="22">
        <v>1857612.08</v>
      </c>
      <c r="N42" s="22">
        <v>147730</v>
      </c>
      <c r="O42" s="43">
        <f>M42/3.452</f>
        <v>538126.3267670915</v>
      </c>
      <c r="P42" s="39">
        <v>41075</v>
      </c>
      <c r="Q42" s="28" t="s">
        <v>65</v>
      </c>
    </row>
    <row r="43" spans="1:17" ht="27.75" customHeight="1">
      <c r="A43" s="33">
        <f>A42+1</f>
        <v>34</v>
      </c>
      <c r="B43" s="36" t="s">
        <v>82</v>
      </c>
      <c r="C43" s="44" t="s">
        <v>66</v>
      </c>
      <c r="D43" s="22">
        <v>16</v>
      </c>
      <c r="E43" s="43">
        <f>D43/3.452</f>
        <v>4.634994206257242</v>
      </c>
      <c r="F43" s="43" t="s">
        <v>82</v>
      </c>
      <c r="G43" s="43" t="s">
        <v>82</v>
      </c>
      <c r="H43" s="22">
        <v>3</v>
      </c>
      <c r="I43" s="18">
        <v>1</v>
      </c>
      <c r="J43" s="8">
        <f>H43/I43</f>
        <v>3</v>
      </c>
      <c r="K43" s="18">
        <v>1</v>
      </c>
      <c r="L43" s="43">
        <v>180</v>
      </c>
      <c r="M43" s="22">
        <v>1328957.8</v>
      </c>
      <c r="N43" s="22">
        <v>97250</v>
      </c>
      <c r="O43" s="43">
        <f>M43/3.452</f>
        <v>384981.9814600232</v>
      </c>
      <c r="P43" s="45">
        <v>40242</v>
      </c>
      <c r="Q43" s="46" t="s">
        <v>39</v>
      </c>
    </row>
    <row r="44" spans="1:17" ht="12.75">
      <c r="A44" s="7"/>
      <c r="B44" s="7"/>
      <c r="C44" s="24" t="s">
        <v>67</v>
      </c>
      <c r="D44" s="10">
        <f>SUM(D40:D43)+D38</f>
        <v>445426.5</v>
      </c>
      <c r="E44" s="10">
        <f>SUM(E40:E43)+E38</f>
        <v>129034.3279258401</v>
      </c>
      <c r="F44" s="10">
        <v>337346</v>
      </c>
      <c r="G44" s="26">
        <f>(D44-F44)/F44</f>
        <v>0.32038470887456794</v>
      </c>
      <c r="H44" s="10">
        <f>SUM(H40:H43)+H38</f>
        <v>30912</v>
      </c>
      <c r="I44" s="25"/>
      <c r="J44" s="11"/>
      <c r="K44" s="12"/>
      <c r="L44" s="11"/>
      <c r="M44" s="9"/>
      <c r="N44" s="9"/>
      <c r="O44" s="43"/>
      <c r="P44" s="20"/>
      <c r="Q44" s="34"/>
    </row>
    <row r="45" spans="1:17" ht="12.75">
      <c r="A45" s="13"/>
      <c r="B45" s="13"/>
      <c r="C45" s="27"/>
      <c r="D45" s="14"/>
      <c r="E45" s="15"/>
      <c r="F45" s="14"/>
      <c r="G45" s="15"/>
      <c r="H45" s="14"/>
      <c r="I45" s="15"/>
      <c r="J45" s="16"/>
      <c r="K45" s="15"/>
      <c r="L45" s="16"/>
      <c r="M45" s="15"/>
      <c r="N45" s="15"/>
      <c r="O45" s="15"/>
      <c r="P45" s="17"/>
      <c r="Q45" s="3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2013-08-12T12:12:19Z</dcterms:modified>
  <cp:category/>
  <cp:version/>
  <cp:contentType/>
  <cp:contentStatus/>
</cp:coreProperties>
</file>