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00" windowWidth="25500" windowHeight="4740" activeTab="0"/>
  </bookViews>
  <sheets>
    <sheet name="Rugpjūčio 29 - rugsėjo 1 d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<sst xmlns="http://schemas.openxmlformats.org/spreadsheetml/2006/main" count="102" uniqueCount="74">
  <si>
    <t>Madagaskaras 3
(Madagascar 3: Europe's Most Wanted)</t>
  </si>
  <si>
    <t>Mikė Pūkuotukas
(Winnie the Pooh)</t>
  </si>
  <si>
    <t>Ozas: didingas ir galingas
(Oz. The Great and Powerful)</t>
  </si>
  <si>
    <t>One direction: Tai mes
(One direction: This is Us)</t>
  </si>
  <si>
    <t>Laiškai Sofijai
(Letters to Sofia)</t>
  </si>
  <si>
    <t>ACME Film</t>
  </si>
  <si>
    <t>2 Ginklai
(2 Guns)</t>
  </si>
  <si>
    <t>N</t>
  </si>
  <si>
    <t>N</t>
  </si>
  <si>
    <t>Smūgis žemiau juostos
(Kick-Ass 2)</t>
  </si>
  <si>
    <t>Nebrendylos 2
(Grown Ups 2)</t>
  </si>
  <si>
    <t>Krudžiai
(Croods)</t>
  </si>
  <si>
    <t>Ernis
(The Wolverine)</t>
  </si>
  <si>
    <t>Paslaptinga karalystė
(Epic)</t>
  </si>
  <si>
    <t>Theatrical Film Distribution /
20th Century Fox</t>
  </si>
  <si>
    <t>Forum Cinemas /
WDSMPI</t>
  </si>
  <si>
    <t>Forum Cinemas /
Paramount</t>
  </si>
  <si>
    <t>Theatrical Film Distribution /
20th Century Fox</t>
  </si>
  <si>
    <t>\</t>
  </si>
  <si>
    <t>Bendros
pajamos
(Lt)</t>
  </si>
  <si>
    <t>Bendras
žiūrovų
sk.</t>
  </si>
  <si>
    <t>Bendros
pajamos
(Eur)</t>
  </si>
  <si>
    <t>VISO (top10):</t>
  </si>
  <si>
    <t>Samsara</t>
  </si>
  <si>
    <t>ACME Film</t>
  </si>
  <si>
    <t>Vienišas klajūnas
(The Lone Ranger)</t>
  </si>
  <si>
    <t>Forum Cinemas /
WDSMPI</t>
  </si>
  <si>
    <t>-</t>
  </si>
  <si>
    <t>ROJUS: Meilė
(PARADISE: Love)</t>
  </si>
  <si>
    <t>Pilnos rankos pistoletų
(Una Pistola el cada mano / A Gun in Each Hand)</t>
  </si>
  <si>
    <t>A-One Films</t>
  </si>
  <si>
    <t>Eliziejus
(Elysium)</t>
  </si>
  <si>
    <t>ACME Film /
Sony</t>
  </si>
  <si>
    <t xml:space="preserve">Rugpjūčio 29 - rugsėjo 1 d.  Lietuvos kino teatruose rodytų filmų top-30 </t>
  </si>
  <si>
    <t>Rugpjūčio 
23 - 25 d.
pajamos
(Lt)</t>
  </si>
  <si>
    <t>Rugpjūčio 29 - 
rugsėjo 1 d.
pajamos
(Lt)</t>
  </si>
  <si>
    <t>Rugpjūčio 29 - 
rugsėjo 1 d.
žiūrovų 
sk.</t>
  </si>
  <si>
    <t>Rugpjūčio 29 - 
rugsėjo 1 d.
pajamos
(Eur)</t>
  </si>
  <si>
    <t>Meilė
(L'Amour / Love)</t>
  </si>
  <si>
    <t>Išvarymas
(Conjuring)</t>
  </si>
  <si>
    <t>Mirties įrankiai: Kaulų miestas
(Mortal Instruments: City of Bones)</t>
  </si>
  <si>
    <t>Monstrų universitetas
(Monsters University)</t>
  </si>
  <si>
    <t>N</t>
  </si>
  <si>
    <t>Bjaurusis aš 2
(Despicable Me 2)</t>
  </si>
  <si>
    <t>Vienas šūvis. Dvi kulkos
(The Heat)</t>
  </si>
  <si>
    <t>ACME Film /
Sony</t>
  </si>
  <si>
    <t>Best Film</t>
  </si>
  <si>
    <t>VISO (top20):</t>
  </si>
  <si>
    <t xml:space="preserve">Platintojas </t>
  </si>
  <si>
    <t>Filmas</t>
  </si>
  <si>
    <t>Premjeros
data</t>
  </si>
  <si>
    <t>Pakitimas</t>
  </si>
  <si>
    <t>Gėlėti sapnai
(Mood Indigo)</t>
  </si>
  <si>
    <t>ACME Film</t>
  </si>
  <si>
    <t>Smurfai 2
(Smurfs 2)</t>
  </si>
  <si>
    <t>Theatrical Film Distribution /
20th Century Fox</t>
  </si>
  <si>
    <t>Didysis Getsbis
(The Great Gatsby)</t>
  </si>
  <si>
    <t>Forum Cinemas /
WDSMPI</t>
  </si>
  <si>
    <t>Seansų
sk.</t>
  </si>
  <si>
    <t>\</t>
  </si>
  <si>
    <t>ACME Film /
Warner Bros.</t>
  </si>
  <si>
    <t>VISO (top30):</t>
  </si>
  <si>
    <t>Žiūrovų lanko-mumo vidurkis</t>
  </si>
  <si>
    <t>Kopijų 
sk.</t>
  </si>
  <si>
    <t>Rodymo 
savaitė</t>
  </si>
  <si>
    <t>Forum Cinemas /
Universal</t>
  </si>
  <si>
    <t>Pasaulinis karas Z
(World War Z)</t>
  </si>
  <si>
    <t>Forum Cinemas /
Paramount</t>
  </si>
  <si>
    <t>Rizikinga erzinti diedukus 2
(RED 2)</t>
  </si>
  <si>
    <t>ACME Film</t>
  </si>
  <si>
    <t>Ranka rankon
(Main dans la main / Hand in Hand)</t>
  </si>
  <si>
    <t>ROJUS: Tikėjimas
(PARADISE: Faith)</t>
  </si>
  <si>
    <t>ROJUS: Viltis
(PARADISE: Hope)</t>
  </si>
  <si>
    <t>Planetos filmai</t>
  </si>
</sst>
</file>

<file path=xl/styles.xml><?xml version="1.0" encoding="utf-8"?>
<styleSheet xmlns="http://schemas.openxmlformats.org/spreadsheetml/2006/main">
  <numFmts count="51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[$-409]dddd\,\ mmmm\ dd\,\ yyyy"/>
    <numFmt numFmtId="198" formatCode="yyyy\.mm\.dd;@"/>
    <numFmt numFmtId="199" formatCode="yyyy/mm/dd;@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\ &quot;Lt&quot;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2"/>
    </font>
    <font>
      <sz val="10"/>
      <color indexed="8"/>
      <name val="Verdana"/>
      <family val="2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198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198" fontId="7" fillId="0" borderId="17" xfId="0" applyNumberFormat="1" applyFont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8.23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gpjūčio 23 - 29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36.7109375" style="6" bestFit="1" customWidth="1"/>
    <col min="4" max="5" width="14.7109375" style="6" bestFit="1" customWidth="1"/>
    <col min="6" max="6" width="10.7109375" style="6" bestFit="1" customWidth="1"/>
    <col min="7" max="7" width="10.8515625" style="6" bestFit="1" customWidth="1"/>
    <col min="8" max="8" width="14.71093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33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9"/>
      <c r="B3" s="30"/>
      <c r="C3" s="31" t="s">
        <v>49</v>
      </c>
      <c r="D3" s="31" t="s">
        <v>35</v>
      </c>
      <c r="E3" s="31" t="s">
        <v>37</v>
      </c>
      <c r="F3" s="31" t="s">
        <v>34</v>
      </c>
      <c r="G3" s="31" t="s">
        <v>51</v>
      </c>
      <c r="H3" s="31" t="s">
        <v>36</v>
      </c>
      <c r="I3" s="31" t="s">
        <v>58</v>
      </c>
      <c r="J3" s="31" t="s">
        <v>62</v>
      </c>
      <c r="K3" s="31" t="s">
        <v>63</v>
      </c>
      <c r="L3" s="31" t="s">
        <v>64</v>
      </c>
      <c r="M3" s="31" t="s">
        <v>19</v>
      </c>
      <c r="N3" s="31" t="s">
        <v>20</v>
      </c>
      <c r="O3" s="31" t="s">
        <v>21</v>
      </c>
      <c r="P3" s="31" t="s">
        <v>50</v>
      </c>
      <c r="Q3" s="32" t="s">
        <v>48</v>
      </c>
    </row>
    <row r="4" spans="1:19" ht="27.75" customHeight="1">
      <c r="A4" s="33">
        <v>1</v>
      </c>
      <c r="B4" s="36">
        <v>1</v>
      </c>
      <c r="C4" s="21" t="s">
        <v>41</v>
      </c>
      <c r="D4" s="22">
        <v>105698.5</v>
      </c>
      <c r="E4" s="41">
        <f>D4/3.452</f>
        <v>30619.49594438007</v>
      </c>
      <c r="F4" s="41">
        <v>139150</v>
      </c>
      <c r="G4" s="23">
        <f>(D4-F4)/F4</f>
        <v>-0.24039885016169601</v>
      </c>
      <c r="H4" s="22">
        <v>7880</v>
      </c>
      <c r="I4" s="18">
        <v>182</v>
      </c>
      <c r="J4" s="8">
        <f>H4/I4</f>
        <v>43.2967032967033</v>
      </c>
      <c r="K4" s="18">
        <v>20</v>
      </c>
      <c r="L4" s="41">
        <v>2</v>
      </c>
      <c r="M4" s="22">
        <v>400800</v>
      </c>
      <c r="N4" s="22">
        <v>33203</v>
      </c>
      <c r="O4" s="41">
        <f>M4/3.452</f>
        <v>116106.60486674392</v>
      </c>
      <c r="P4" s="37">
        <v>41509</v>
      </c>
      <c r="Q4" s="28" t="s">
        <v>26</v>
      </c>
      <c r="S4" s="4"/>
    </row>
    <row r="5" spans="1:19" ht="27.75" customHeight="1">
      <c r="A5" s="33">
        <f>A4+1</f>
        <v>2</v>
      </c>
      <c r="B5" s="36" t="s">
        <v>8</v>
      </c>
      <c r="C5" s="21" t="s">
        <v>4</v>
      </c>
      <c r="D5" s="22">
        <v>49949</v>
      </c>
      <c r="E5" s="41">
        <f>D5/3.452</f>
        <v>14469.582850521438</v>
      </c>
      <c r="F5" s="41" t="s">
        <v>27</v>
      </c>
      <c r="G5" s="23" t="s">
        <v>27</v>
      </c>
      <c r="H5" s="22">
        <v>3374</v>
      </c>
      <c r="I5" s="18">
        <v>104</v>
      </c>
      <c r="J5" s="8">
        <f>H5/I5</f>
        <v>32.44230769230769</v>
      </c>
      <c r="K5" s="18">
        <v>10</v>
      </c>
      <c r="L5" s="41">
        <v>1</v>
      </c>
      <c r="M5" s="22">
        <v>51399</v>
      </c>
      <c r="N5" s="22">
        <v>3472</v>
      </c>
      <c r="O5" s="41">
        <f>M5/3.452</f>
        <v>14889.6292004635</v>
      </c>
      <c r="P5" s="37">
        <v>41515</v>
      </c>
      <c r="Q5" s="28" t="s">
        <v>5</v>
      </c>
      <c r="S5" s="4"/>
    </row>
    <row r="6" spans="1:19" ht="27.75" customHeight="1">
      <c r="A6" s="33">
        <f aca="true" t="shared" si="0" ref="A6:A13">A5+1</f>
        <v>3</v>
      </c>
      <c r="B6" s="36">
        <v>2</v>
      </c>
      <c r="C6" s="21" t="s">
        <v>39</v>
      </c>
      <c r="D6" s="22">
        <v>48309</v>
      </c>
      <c r="E6" s="41">
        <f>D6/3.452</f>
        <v>13994.495944380069</v>
      </c>
      <c r="F6" s="41">
        <v>85694.5</v>
      </c>
      <c r="G6" s="23">
        <f>(D6-F6)/F6</f>
        <v>-0.4362648711410884</v>
      </c>
      <c r="H6" s="22">
        <v>3124</v>
      </c>
      <c r="I6" s="18">
        <v>63</v>
      </c>
      <c r="J6" s="8">
        <f>H6/I6</f>
        <v>49.58730158730159</v>
      </c>
      <c r="K6" s="18">
        <v>8</v>
      </c>
      <c r="L6" s="41">
        <v>2</v>
      </c>
      <c r="M6" s="22">
        <v>224177</v>
      </c>
      <c r="N6" s="22">
        <v>17669</v>
      </c>
      <c r="O6" s="41">
        <f>M6/3.452</f>
        <v>64941.19351100811</v>
      </c>
      <c r="P6" s="37">
        <v>41509</v>
      </c>
      <c r="Q6" s="28" t="s">
        <v>69</v>
      </c>
      <c r="S6" s="4"/>
    </row>
    <row r="7" spans="1:19" ht="27.75" customHeight="1">
      <c r="A7" s="33">
        <f t="shared" si="0"/>
        <v>4</v>
      </c>
      <c r="B7" s="36" t="s">
        <v>7</v>
      </c>
      <c r="C7" s="21" t="s">
        <v>6</v>
      </c>
      <c r="D7" s="22">
        <v>44153.5</v>
      </c>
      <c r="E7" s="41">
        <f>D7/3.452</f>
        <v>12790.701042873696</v>
      </c>
      <c r="F7" s="41" t="s">
        <v>27</v>
      </c>
      <c r="G7" s="23" t="s">
        <v>27</v>
      </c>
      <c r="H7" s="22">
        <v>2946</v>
      </c>
      <c r="I7" s="18">
        <v>94</v>
      </c>
      <c r="J7" s="8">
        <f>H7/I7</f>
        <v>31.340425531914892</v>
      </c>
      <c r="K7" s="18">
        <v>10</v>
      </c>
      <c r="L7" s="41">
        <v>1</v>
      </c>
      <c r="M7" s="22">
        <v>44153.5</v>
      </c>
      <c r="N7" s="22">
        <v>2946</v>
      </c>
      <c r="O7" s="41">
        <f>M7/3.452</f>
        <v>12790.701042873696</v>
      </c>
      <c r="P7" s="37">
        <v>41515</v>
      </c>
      <c r="Q7" s="28" t="s">
        <v>45</v>
      </c>
      <c r="S7" s="4"/>
    </row>
    <row r="8" spans="1:19" ht="27.75" customHeight="1">
      <c r="A8" s="33">
        <f t="shared" si="0"/>
        <v>5</v>
      </c>
      <c r="B8" s="36" t="s">
        <v>42</v>
      </c>
      <c r="C8" s="21" t="s">
        <v>3</v>
      </c>
      <c r="D8" s="22">
        <v>34892.5</v>
      </c>
      <c r="E8" s="41">
        <f>D8/3.452</f>
        <v>10107.908458864427</v>
      </c>
      <c r="F8" s="41" t="s">
        <v>27</v>
      </c>
      <c r="G8" s="23" t="s">
        <v>27</v>
      </c>
      <c r="H8" s="22">
        <v>2159</v>
      </c>
      <c r="I8" s="18">
        <v>57</v>
      </c>
      <c r="J8" s="8">
        <f>H8/I8</f>
        <v>37.87719298245614</v>
      </c>
      <c r="K8" s="18">
        <v>11</v>
      </c>
      <c r="L8" s="41">
        <v>1</v>
      </c>
      <c r="M8" s="22">
        <v>106855</v>
      </c>
      <c r="N8" s="22">
        <v>5922</v>
      </c>
      <c r="O8" s="41">
        <f>M8/3.452</f>
        <v>30954.519119351102</v>
      </c>
      <c r="P8" s="37">
        <v>41515</v>
      </c>
      <c r="Q8" s="28" t="s">
        <v>45</v>
      </c>
      <c r="S8" s="4"/>
    </row>
    <row r="9" spans="1:19" ht="27.75" customHeight="1">
      <c r="A9" s="33">
        <f t="shared" si="0"/>
        <v>6</v>
      </c>
      <c r="B9" s="36">
        <v>5</v>
      </c>
      <c r="C9" s="21" t="s">
        <v>54</v>
      </c>
      <c r="D9" s="22">
        <v>25404</v>
      </c>
      <c r="E9" s="19">
        <f>D9/3.452</f>
        <v>7359.2120509849365</v>
      </c>
      <c r="F9" s="19">
        <v>30106</v>
      </c>
      <c r="G9" s="23">
        <f>(D9-F9)/F9</f>
        <v>-0.15618149206138313</v>
      </c>
      <c r="H9" s="22">
        <v>1983</v>
      </c>
      <c r="I9" s="18">
        <v>52</v>
      </c>
      <c r="J9" s="8">
        <f>H9/I9</f>
        <v>38.13461538461539</v>
      </c>
      <c r="K9" s="18">
        <v>9</v>
      </c>
      <c r="L9" s="19">
        <v>5</v>
      </c>
      <c r="M9" s="22">
        <v>738735.5</v>
      </c>
      <c r="N9" s="22">
        <v>58270</v>
      </c>
      <c r="O9" s="41">
        <f>M9/3.452</f>
        <v>214002.1726535342</v>
      </c>
      <c r="P9" s="37">
        <v>41488</v>
      </c>
      <c r="Q9" s="28" t="s">
        <v>45</v>
      </c>
      <c r="S9" s="4"/>
    </row>
    <row r="10" spans="1:19" ht="27.75" customHeight="1">
      <c r="A10" s="33">
        <f t="shared" si="0"/>
        <v>7</v>
      </c>
      <c r="B10" s="36">
        <v>3</v>
      </c>
      <c r="C10" s="21" t="s">
        <v>10</v>
      </c>
      <c r="D10" s="22">
        <v>20322.5</v>
      </c>
      <c r="E10" s="41">
        <f>D10/3.452</f>
        <v>5887.166859791425</v>
      </c>
      <c r="F10" s="41">
        <v>39192</v>
      </c>
      <c r="G10" s="23">
        <f>(D10-F10)/F10</f>
        <v>-0.4814630536844254</v>
      </c>
      <c r="H10" s="22">
        <v>1335</v>
      </c>
      <c r="I10" s="18">
        <v>35</v>
      </c>
      <c r="J10" s="8">
        <f>H10/I10</f>
        <v>38.142857142857146</v>
      </c>
      <c r="K10" s="18">
        <v>7</v>
      </c>
      <c r="L10" s="41">
        <v>3</v>
      </c>
      <c r="M10" s="22">
        <v>233954.5</v>
      </c>
      <c r="N10" s="22">
        <v>17966</v>
      </c>
      <c r="O10" s="41">
        <f>M10/3.452</f>
        <v>67773.60950173813</v>
      </c>
      <c r="P10" s="37">
        <v>41502</v>
      </c>
      <c r="Q10" s="28" t="s">
        <v>32</v>
      </c>
      <c r="S10" s="4"/>
    </row>
    <row r="11" spans="1:19" ht="27.75" customHeight="1">
      <c r="A11" s="33">
        <f t="shared" si="0"/>
        <v>8</v>
      </c>
      <c r="B11" s="36">
        <v>7</v>
      </c>
      <c r="C11" s="21" t="s">
        <v>43</v>
      </c>
      <c r="D11" s="22">
        <v>18976</v>
      </c>
      <c r="E11" s="41">
        <f>D11/3.452</f>
        <v>5497.103128621089</v>
      </c>
      <c r="F11" s="19">
        <v>21927.5</v>
      </c>
      <c r="G11" s="23">
        <f>(D11-F11)/F11</f>
        <v>-0.13460266788279557</v>
      </c>
      <c r="H11" s="22">
        <v>1410</v>
      </c>
      <c r="I11" s="18">
        <v>59</v>
      </c>
      <c r="J11" s="8">
        <f>H11/I11</f>
        <v>23.89830508474576</v>
      </c>
      <c r="K11" s="18">
        <v>13</v>
      </c>
      <c r="L11" s="19">
        <v>8</v>
      </c>
      <c r="M11" s="22">
        <v>1895924.95</v>
      </c>
      <c r="N11" s="22">
        <v>140959</v>
      </c>
      <c r="O11" s="41">
        <f>M11/3.452</f>
        <v>549225.0724217845</v>
      </c>
      <c r="P11" s="37">
        <v>41467</v>
      </c>
      <c r="Q11" s="28" t="s">
        <v>65</v>
      </c>
      <c r="S11" s="4"/>
    </row>
    <row r="12" spans="1:19" ht="27.75" customHeight="1">
      <c r="A12" s="33">
        <f t="shared" si="0"/>
        <v>9</v>
      </c>
      <c r="B12" s="36">
        <v>4</v>
      </c>
      <c r="C12" s="21" t="s">
        <v>40</v>
      </c>
      <c r="D12" s="22">
        <v>18310.5</v>
      </c>
      <c r="E12" s="41">
        <f>D12/3.452</f>
        <v>5304.316338354577</v>
      </c>
      <c r="F12" s="41">
        <v>37146</v>
      </c>
      <c r="G12" s="23">
        <f>(D12-F12)/F12</f>
        <v>-0.507066709739945</v>
      </c>
      <c r="H12" s="22">
        <v>1263</v>
      </c>
      <c r="I12" s="18">
        <v>67</v>
      </c>
      <c r="J12" s="8">
        <f>H12/I12</f>
        <v>18.850746268656717</v>
      </c>
      <c r="K12" s="18">
        <v>7</v>
      </c>
      <c r="L12" s="41">
        <v>2</v>
      </c>
      <c r="M12" s="22">
        <v>110296.5</v>
      </c>
      <c r="N12" s="22">
        <v>9713</v>
      </c>
      <c r="O12" s="41">
        <f>M12/3.452</f>
        <v>31951.477404403246</v>
      </c>
      <c r="P12" s="37">
        <v>41509</v>
      </c>
      <c r="Q12" s="28" t="s">
        <v>24</v>
      </c>
      <c r="S12" s="4"/>
    </row>
    <row r="13" spans="1:19" ht="27.75" customHeight="1">
      <c r="A13" s="33">
        <f t="shared" si="0"/>
        <v>10</v>
      </c>
      <c r="B13" s="36">
        <v>6</v>
      </c>
      <c r="C13" s="21" t="s">
        <v>31</v>
      </c>
      <c r="D13" s="22">
        <v>14774.5</v>
      </c>
      <c r="E13" s="41">
        <f>D13/3.452</f>
        <v>4279.982618771726</v>
      </c>
      <c r="F13" s="41">
        <v>27009.5</v>
      </c>
      <c r="G13" s="23">
        <f>(D13-F13)/F13</f>
        <v>-0.45298876321294357</v>
      </c>
      <c r="H13" s="22">
        <v>922</v>
      </c>
      <c r="I13" s="18">
        <v>28</v>
      </c>
      <c r="J13" s="8">
        <f>H13/I13</f>
        <v>32.92857142857143</v>
      </c>
      <c r="K13" s="18">
        <v>7</v>
      </c>
      <c r="L13" s="41">
        <v>4</v>
      </c>
      <c r="M13" s="22">
        <v>358532</v>
      </c>
      <c r="N13" s="22">
        <v>25577</v>
      </c>
      <c r="O13" s="41">
        <f>M13/3.452</f>
        <v>103862.10892236386</v>
      </c>
      <c r="P13" s="37">
        <v>41495</v>
      </c>
      <c r="Q13" s="28" t="s">
        <v>32</v>
      </c>
      <c r="S13" s="4"/>
    </row>
    <row r="14" spans="1:17" ht="12.75">
      <c r="A14" s="7"/>
      <c r="B14" s="7"/>
      <c r="C14" s="24" t="s">
        <v>22</v>
      </c>
      <c r="D14" s="10">
        <f>SUM(D4:D13)</f>
        <v>380790</v>
      </c>
      <c r="E14" s="10">
        <f>SUM(E4:E13)</f>
        <v>110309.96523754345</v>
      </c>
      <c r="F14" s="10">
        <v>397728.5</v>
      </c>
      <c r="G14" s="26">
        <f>(D14-F14)/F14</f>
        <v>-0.042588097156728774</v>
      </c>
      <c r="H14" s="10">
        <f>SUM(H4:H13)</f>
        <v>26396</v>
      </c>
      <c r="I14" s="25"/>
      <c r="J14" s="11"/>
      <c r="K14" s="12"/>
      <c r="L14" s="11"/>
      <c r="M14" s="9"/>
      <c r="N14" s="9"/>
      <c r="O14" s="19"/>
      <c r="P14" s="20"/>
      <c r="Q14" s="34"/>
    </row>
    <row r="15" spans="1:17" ht="12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5"/>
    </row>
    <row r="16" spans="1:19" ht="27.75" customHeight="1">
      <c r="A16" s="33">
        <f>A13+1</f>
        <v>11</v>
      </c>
      <c r="B16" s="36" t="s">
        <v>42</v>
      </c>
      <c r="C16" s="21" t="s">
        <v>9</v>
      </c>
      <c r="D16" s="22">
        <v>14248.5</v>
      </c>
      <c r="E16" s="41">
        <f>D16/3.452</f>
        <v>4127.60718424102</v>
      </c>
      <c r="F16" s="41" t="s">
        <v>27</v>
      </c>
      <c r="G16" s="23" t="s">
        <v>27</v>
      </c>
      <c r="H16" s="22">
        <v>951</v>
      </c>
      <c r="I16" s="18">
        <v>76</v>
      </c>
      <c r="J16" s="8">
        <f>H16/I16</f>
        <v>12.513157894736842</v>
      </c>
      <c r="K16" s="18">
        <v>9</v>
      </c>
      <c r="L16" s="41">
        <v>1</v>
      </c>
      <c r="M16" s="22">
        <v>14248.5</v>
      </c>
      <c r="N16" s="22">
        <v>951</v>
      </c>
      <c r="O16" s="41">
        <f aca="true" t="shared" si="1" ref="O16:O25">M16/3.452</f>
        <v>4127.60718424102</v>
      </c>
      <c r="P16" s="37">
        <v>41515</v>
      </c>
      <c r="Q16" s="28" t="s">
        <v>65</v>
      </c>
      <c r="S16" s="4"/>
    </row>
    <row r="17" spans="1:19" ht="27.75" customHeight="1">
      <c r="A17" s="33">
        <f>A16+1</f>
        <v>12</v>
      </c>
      <c r="B17" s="36">
        <v>8</v>
      </c>
      <c r="C17" s="21" t="s">
        <v>66</v>
      </c>
      <c r="D17" s="22">
        <v>2955</v>
      </c>
      <c r="E17" s="41">
        <f>D17/3.452</f>
        <v>856.0254924681344</v>
      </c>
      <c r="F17" s="19">
        <v>6471</v>
      </c>
      <c r="G17" s="23">
        <f>(D17-F17)/F17</f>
        <v>-0.5433472415391748</v>
      </c>
      <c r="H17" s="22">
        <v>160</v>
      </c>
      <c r="I17" s="18">
        <v>6</v>
      </c>
      <c r="J17" s="8">
        <f>H17/I17</f>
        <v>26.666666666666668</v>
      </c>
      <c r="K17" s="18">
        <v>2</v>
      </c>
      <c r="L17" s="19">
        <v>11</v>
      </c>
      <c r="M17" s="22">
        <v>807573.25</v>
      </c>
      <c r="N17" s="22">
        <v>48836</v>
      </c>
      <c r="O17" s="41">
        <f t="shared" si="1"/>
        <v>233943.58342989572</v>
      </c>
      <c r="P17" s="37">
        <v>41446</v>
      </c>
      <c r="Q17" s="40" t="s">
        <v>67</v>
      </c>
      <c r="S17" s="4"/>
    </row>
    <row r="18" spans="1:19" ht="27.75" customHeight="1">
      <c r="A18" s="33">
        <f>A17+1</f>
        <v>13</v>
      </c>
      <c r="B18" s="36">
        <v>12</v>
      </c>
      <c r="C18" s="21" t="s">
        <v>56</v>
      </c>
      <c r="D18" s="22">
        <v>2245</v>
      </c>
      <c r="E18" s="41">
        <f>D18/3.452</f>
        <v>650.3476245654693</v>
      </c>
      <c r="F18" s="19">
        <v>2639</v>
      </c>
      <c r="G18" s="23">
        <f>(D18-F18)/F18</f>
        <v>-0.1492989768851838</v>
      </c>
      <c r="H18" s="22">
        <v>116</v>
      </c>
      <c r="I18" s="18">
        <v>3</v>
      </c>
      <c r="J18" s="8">
        <f>H18/I18</f>
        <v>38.666666666666664</v>
      </c>
      <c r="K18" s="18">
        <v>1</v>
      </c>
      <c r="L18" s="19">
        <v>16</v>
      </c>
      <c r="M18" s="22">
        <v>546267</v>
      </c>
      <c r="N18" s="22">
        <v>34253</v>
      </c>
      <c r="O18" s="41">
        <f>M18/3.452</f>
        <v>158246.5237543453</v>
      </c>
      <c r="P18" s="37">
        <v>41411</v>
      </c>
      <c r="Q18" s="28" t="s">
        <v>60</v>
      </c>
      <c r="S18" s="4"/>
    </row>
    <row r="19" spans="1:19" ht="27.75" customHeight="1">
      <c r="A19" s="33">
        <f>A18+1</f>
        <v>14</v>
      </c>
      <c r="B19" s="36">
        <v>14</v>
      </c>
      <c r="C19" s="21" t="s">
        <v>23</v>
      </c>
      <c r="D19" s="22">
        <v>1928.5</v>
      </c>
      <c r="E19" s="19">
        <f>D19/3.452</f>
        <v>558.6616454229433</v>
      </c>
      <c r="F19" s="19">
        <v>2460.5</v>
      </c>
      <c r="G19" s="23">
        <f>(D19-F19)/F19</f>
        <v>-0.21621621621621623</v>
      </c>
      <c r="H19" s="22">
        <v>123</v>
      </c>
      <c r="I19" s="18">
        <v>3</v>
      </c>
      <c r="J19" s="8">
        <f>H19/I19</f>
        <v>41</v>
      </c>
      <c r="K19" s="18">
        <v>1</v>
      </c>
      <c r="L19" s="19">
        <v>11</v>
      </c>
      <c r="M19" s="22">
        <v>161060.5</v>
      </c>
      <c r="N19" s="22">
        <v>11123</v>
      </c>
      <c r="O19" s="41">
        <f t="shared" si="1"/>
        <v>46657.15527230591</v>
      </c>
      <c r="P19" s="37">
        <v>41446</v>
      </c>
      <c r="Q19" s="28" t="s">
        <v>46</v>
      </c>
      <c r="S19" s="4"/>
    </row>
    <row r="20" spans="1:19" ht="27.75" customHeight="1">
      <c r="A20" s="33">
        <f>A19+1</f>
        <v>15</v>
      </c>
      <c r="B20" s="36" t="s">
        <v>27</v>
      </c>
      <c r="C20" s="21" t="s">
        <v>38</v>
      </c>
      <c r="D20" s="22">
        <v>704</v>
      </c>
      <c r="E20" s="41">
        <f>D20/3.452</f>
        <v>203.93974507531865</v>
      </c>
      <c r="F20" s="41" t="s">
        <v>27</v>
      </c>
      <c r="G20" s="23" t="s">
        <v>27</v>
      </c>
      <c r="H20" s="22">
        <v>67</v>
      </c>
      <c r="I20" s="18">
        <v>3</v>
      </c>
      <c r="J20" s="8">
        <f>H20/I20</f>
        <v>22.333333333333332</v>
      </c>
      <c r="K20" s="18">
        <v>1</v>
      </c>
      <c r="L20" s="41">
        <v>3</v>
      </c>
      <c r="M20" s="22">
        <v>2456</v>
      </c>
      <c r="N20" s="22">
        <v>235</v>
      </c>
      <c r="O20" s="41">
        <f t="shared" si="1"/>
        <v>711.4716106604867</v>
      </c>
      <c r="P20" s="37">
        <v>41502</v>
      </c>
      <c r="Q20" s="28" t="s">
        <v>73</v>
      </c>
      <c r="S20" s="4"/>
    </row>
    <row r="21" spans="1:19" ht="27.75" customHeight="1">
      <c r="A21" s="33">
        <f>A20+1</f>
        <v>16</v>
      </c>
      <c r="B21" s="36">
        <v>23</v>
      </c>
      <c r="C21" s="21" t="s">
        <v>52</v>
      </c>
      <c r="D21" s="22">
        <v>374</v>
      </c>
      <c r="E21" s="41">
        <f>D21/3.452</f>
        <v>108.34298957126303</v>
      </c>
      <c r="F21" s="19">
        <v>250</v>
      </c>
      <c r="G21" s="23">
        <f>(D21-F21)/F21</f>
        <v>0.496</v>
      </c>
      <c r="H21" s="22">
        <v>30</v>
      </c>
      <c r="I21" s="18">
        <v>2</v>
      </c>
      <c r="J21" s="8">
        <f>H21/I21</f>
        <v>15</v>
      </c>
      <c r="K21" s="18">
        <v>1</v>
      </c>
      <c r="L21" s="19">
        <v>5</v>
      </c>
      <c r="M21" s="22">
        <v>47719.5</v>
      </c>
      <c r="N21" s="22">
        <v>3273</v>
      </c>
      <c r="O21" s="41">
        <f t="shared" si="1"/>
        <v>13823.72537659328</v>
      </c>
      <c r="P21" s="37">
        <v>41488</v>
      </c>
      <c r="Q21" s="28" t="s">
        <v>53</v>
      </c>
      <c r="S21" s="4"/>
    </row>
    <row r="22" spans="1:19" ht="27.75" customHeight="1">
      <c r="A22" s="33">
        <f>A21+1</f>
        <v>17</v>
      </c>
      <c r="B22" s="36">
        <v>18</v>
      </c>
      <c r="C22" s="21" t="s">
        <v>28</v>
      </c>
      <c r="D22" s="22">
        <v>268</v>
      </c>
      <c r="E22" s="41">
        <f>D22/3.452</f>
        <v>77.63615295480881</v>
      </c>
      <c r="F22" s="41">
        <v>420</v>
      </c>
      <c r="G22" s="23">
        <f>(D22-F22)/F22</f>
        <v>-0.3619047619047619</v>
      </c>
      <c r="H22" s="22">
        <v>26</v>
      </c>
      <c r="I22" s="18">
        <v>1</v>
      </c>
      <c r="J22" s="8">
        <f>H22/I22</f>
        <v>26</v>
      </c>
      <c r="K22" s="18">
        <v>1</v>
      </c>
      <c r="L22" s="41">
        <v>3</v>
      </c>
      <c r="M22" s="22">
        <v>2318</v>
      </c>
      <c r="N22" s="22">
        <v>217</v>
      </c>
      <c r="O22" s="41">
        <f t="shared" si="1"/>
        <v>671.494785631518</v>
      </c>
      <c r="P22" s="37">
        <v>41502</v>
      </c>
      <c r="Q22" s="28" t="s">
        <v>73</v>
      </c>
      <c r="S22" s="4"/>
    </row>
    <row r="23" spans="1:19" ht="27.75" customHeight="1">
      <c r="A23" s="33">
        <f>A22+1</f>
        <v>18</v>
      </c>
      <c r="B23" s="36">
        <v>9</v>
      </c>
      <c r="C23" s="21" t="s">
        <v>68</v>
      </c>
      <c r="D23" s="22">
        <v>246</v>
      </c>
      <c r="E23" s="41">
        <f>D23/3.452</f>
        <v>71.2630359212051</v>
      </c>
      <c r="F23" s="19">
        <v>5947</v>
      </c>
      <c r="G23" s="23">
        <f>(D23-F23)/F23</f>
        <v>-0.9586346056835379</v>
      </c>
      <c r="H23" s="22">
        <v>34</v>
      </c>
      <c r="I23" s="18">
        <v>6</v>
      </c>
      <c r="J23" s="8">
        <f>H23/I23</f>
        <v>5.666666666666667</v>
      </c>
      <c r="K23" s="18">
        <v>1</v>
      </c>
      <c r="L23" s="19">
        <v>6</v>
      </c>
      <c r="M23" s="22">
        <v>266453.5</v>
      </c>
      <c r="N23" s="22">
        <v>20243</v>
      </c>
      <c r="O23" s="41">
        <f t="shared" si="1"/>
        <v>77188.15179606025</v>
      </c>
      <c r="P23" s="37">
        <v>41481</v>
      </c>
      <c r="Q23" s="28" t="s">
        <v>69</v>
      </c>
      <c r="S23" s="4"/>
    </row>
    <row r="24" spans="1:19" ht="27.75" customHeight="1">
      <c r="A24" s="33">
        <f>A23+1</f>
        <v>19</v>
      </c>
      <c r="B24" s="36">
        <v>30</v>
      </c>
      <c r="C24" s="21" t="s">
        <v>72</v>
      </c>
      <c r="D24" s="22">
        <v>236</v>
      </c>
      <c r="E24" s="41">
        <f>D24/3.452</f>
        <v>68.36616454229433</v>
      </c>
      <c r="F24" s="41">
        <v>88</v>
      </c>
      <c r="G24" s="23">
        <f>(D24-F24)/F24</f>
        <v>1.6818181818181819</v>
      </c>
      <c r="H24" s="22">
        <v>21</v>
      </c>
      <c r="I24" s="18">
        <v>1</v>
      </c>
      <c r="J24" s="8">
        <f>H24/I24</f>
        <v>21</v>
      </c>
      <c r="K24" s="18">
        <v>1</v>
      </c>
      <c r="L24" s="41">
        <v>3</v>
      </c>
      <c r="M24" s="22">
        <v>1190</v>
      </c>
      <c r="N24" s="22">
        <v>111</v>
      </c>
      <c r="O24" s="41">
        <f t="shared" si="1"/>
        <v>344.7276940903824</v>
      </c>
      <c r="P24" s="37">
        <v>41502</v>
      </c>
      <c r="Q24" s="28" t="s">
        <v>73</v>
      </c>
      <c r="S24" s="4"/>
    </row>
    <row r="25" spans="1:19" ht="27.75" customHeight="1">
      <c r="A25" s="33">
        <f>A24+1</f>
        <v>20</v>
      </c>
      <c r="B25" s="36">
        <v>33</v>
      </c>
      <c r="C25" s="21" t="s">
        <v>11</v>
      </c>
      <c r="D25" s="22">
        <v>230</v>
      </c>
      <c r="E25" s="41">
        <f>D25/3.452</f>
        <v>66.62804171494786</v>
      </c>
      <c r="F25" s="41">
        <v>46</v>
      </c>
      <c r="G25" s="23">
        <f>(D25-F25)/F25</f>
        <v>4</v>
      </c>
      <c r="H25" s="22">
        <v>38</v>
      </c>
      <c r="I25" s="18">
        <v>6</v>
      </c>
      <c r="J25" s="8">
        <f>H25/I25</f>
        <v>6.333333333333333</v>
      </c>
      <c r="K25" s="18">
        <v>3</v>
      </c>
      <c r="L25" s="41">
        <v>24</v>
      </c>
      <c r="M25" s="22">
        <v>1384609.2</v>
      </c>
      <c r="N25" s="22">
        <v>107305</v>
      </c>
      <c r="O25" s="41">
        <f t="shared" si="1"/>
        <v>401103.4762456547</v>
      </c>
      <c r="P25" s="37">
        <v>41355</v>
      </c>
      <c r="Q25" s="28" t="s">
        <v>55</v>
      </c>
      <c r="S25" s="4"/>
    </row>
    <row r="26" spans="1:17" ht="12.75">
      <c r="A26" s="7"/>
      <c r="B26" s="7"/>
      <c r="C26" s="24" t="s">
        <v>47</v>
      </c>
      <c r="D26" s="10">
        <f>SUM(D16:D25)+D14</f>
        <v>404225</v>
      </c>
      <c r="E26" s="10">
        <f>SUM(E16:E25)+E14</f>
        <v>117098.78331402085</v>
      </c>
      <c r="F26" s="38">
        <v>415303.5</v>
      </c>
      <c r="G26" s="26">
        <f>(D26-F26)/F26</f>
        <v>-0.02667567212893703</v>
      </c>
      <c r="H26" s="10">
        <f>SUM(H16:H25)+H14</f>
        <v>27962</v>
      </c>
      <c r="I26" s="25"/>
      <c r="J26" s="8"/>
      <c r="K26" s="12"/>
      <c r="L26" s="11"/>
      <c r="M26" s="9"/>
      <c r="N26" s="9"/>
      <c r="O26" s="19"/>
      <c r="P26" s="20"/>
      <c r="Q26" s="34"/>
    </row>
    <row r="27" spans="1:17" ht="12.75">
      <c r="A27" s="13"/>
      <c r="B27" s="13"/>
      <c r="C27" s="27"/>
      <c r="D27" s="14" t="s">
        <v>59</v>
      </c>
      <c r="E27" s="15"/>
      <c r="F27" s="14" t="s">
        <v>18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5"/>
    </row>
    <row r="28" spans="1:19" ht="27.75" customHeight="1">
      <c r="A28" s="33">
        <f>A25+1</f>
        <v>21</v>
      </c>
      <c r="B28" s="36">
        <v>20</v>
      </c>
      <c r="C28" s="21" t="s">
        <v>44</v>
      </c>
      <c r="D28" s="22">
        <v>108</v>
      </c>
      <c r="E28" s="41">
        <f>D28/3.452</f>
        <v>31.286210892236387</v>
      </c>
      <c r="F28" s="19">
        <v>346</v>
      </c>
      <c r="G28" s="23">
        <f>(D28-F28)/F28</f>
        <v>-0.6878612716763006</v>
      </c>
      <c r="H28" s="22">
        <v>18</v>
      </c>
      <c r="I28" s="18">
        <v>3</v>
      </c>
      <c r="J28" s="8">
        <f>H28/I28</f>
        <v>6</v>
      </c>
      <c r="K28" s="18">
        <v>1</v>
      </c>
      <c r="L28" s="19">
        <v>8</v>
      </c>
      <c r="M28" s="22">
        <v>191437</v>
      </c>
      <c r="N28" s="22">
        <v>14233</v>
      </c>
      <c r="O28" s="41">
        <f>M28/3.452</f>
        <v>55456.83661645423</v>
      </c>
      <c r="P28" s="37">
        <v>41467</v>
      </c>
      <c r="Q28" s="28" t="s">
        <v>17</v>
      </c>
      <c r="S28" s="4"/>
    </row>
    <row r="29" spans="1:19" ht="27.75" customHeight="1">
      <c r="A29" s="33">
        <f>A28+1</f>
        <v>22</v>
      </c>
      <c r="B29" s="36">
        <v>13</v>
      </c>
      <c r="C29" s="21" t="s">
        <v>12</v>
      </c>
      <c r="D29" s="22">
        <v>98</v>
      </c>
      <c r="E29" s="41">
        <f>D29/3.452</f>
        <v>28.38933951332561</v>
      </c>
      <c r="F29" s="19">
        <v>2504</v>
      </c>
      <c r="G29" s="23">
        <f>(D29-F29)/F29</f>
        <v>-0.9608626198083067</v>
      </c>
      <c r="H29" s="22">
        <v>7</v>
      </c>
      <c r="I29" s="18">
        <v>3</v>
      </c>
      <c r="J29" s="8">
        <f>H29/I29</f>
        <v>2.3333333333333335</v>
      </c>
      <c r="K29" s="18">
        <v>1</v>
      </c>
      <c r="L29" s="19">
        <v>6</v>
      </c>
      <c r="M29" s="22">
        <v>199805.5</v>
      </c>
      <c r="N29" s="22">
        <v>15384</v>
      </c>
      <c r="O29" s="41">
        <f>M29/3.452</f>
        <v>57881.08342989571</v>
      </c>
      <c r="P29" s="37">
        <v>41481</v>
      </c>
      <c r="Q29" s="28" t="s">
        <v>55</v>
      </c>
      <c r="S29" s="4"/>
    </row>
    <row r="30" spans="1:19" ht="27.75" customHeight="1">
      <c r="A30" s="33">
        <f>A29+1</f>
        <v>23</v>
      </c>
      <c r="B30" s="36"/>
      <c r="C30" s="21" t="s">
        <v>0</v>
      </c>
      <c r="D30" s="22">
        <v>87</v>
      </c>
      <c r="E30" s="41">
        <f>D30/3.452</f>
        <v>25.202780996523753</v>
      </c>
      <c r="F30" s="41" t="s">
        <v>27</v>
      </c>
      <c r="G30" s="23" t="s">
        <v>27</v>
      </c>
      <c r="H30" s="22">
        <v>16</v>
      </c>
      <c r="I30" s="18">
        <v>1</v>
      </c>
      <c r="J30" s="8">
        <f>H30/I30</f>
        <v>16</v>
      </c>
      <c r="K30" s="18">
        <v>1</v>
      </c>
      <c r="L30" s="41">
        <v>64</v>
      </c>
      <c r="M30" s="22">
        <v>1858060.08</v>
      </c>
      <c r="N30" s="22">
        <v>147808</v>
      </c>
      <c r="O30" s="41">
        <f>M30/3.452</f>
        <v>538256.1066048668</v>
      </c>
      <c r="P30" s="37">
        <v>41075</v>
      </c>
      <c r="Q30" s="28" t="s">
        <v>16</v>
      </c>
      <c r="S30" s="4"/>
    </row>
    <row r="31" spans="1:17" ht="27.75" customHeight="1">
      <c r="A31" s="33">
        <f>A30+1</f>
        <v>24</v>
      </c>
      <c r="B31" s="36">
        <v>28</v>
      </c>
      <c r="C31" s="21" t="s">
        <v>29</v>
      </c>
      <c r="D31" s="22">
        <v>84</v>
      </c>
      <c r="E31" s="41">
        <f>D31/3.452</f>
        <v>24.33371958285052</v>
      </c>
      <c r="F31" s="41">
        <v>98</v>
      </c>
      <c r="G31" s="23">
        <f>(D31-F31)/F31</f>
        <v>-0.14285714285714285</v>
      </c>
      <c r="H31" s="22">
        <v>6</v>
      </c>
      <c r="I31" s="18">
        <v>1</v>
      </c>
      <c r="J31" s="8">
        <f>H31/I31</f>
        <v>6</v>
      </c>
      <c r="K31" s="18">
        <v>1</v>
      </c>
      <c r="L31" s="41"/>
      <c r="M31" s="22">
        <v>29092</v>
      </c>
      <c r="N31" s="22">
        <v>2517</v>
      </c>
      <c r="O31" s="41">
        <f>M31/3.452</f>
        <v>8427.57821552723</v>
      </c>
      <c r="P31" s="37">
        <v>41383</v>
      </c>
      <c r="Q31" s="28" t="s">
        <v>30</v>
      </c>
    </row>
    <row r="32" spans="1:19" ht="27.75" customHeight="1">
      <c r="A32" s="33">
        <f>A31+1</f>
        <v>25</v>
      </c>
      <c r="B32" s="36">
        <v>22</v>
      </c>
      <c r="C32" s="21" t="s">
        <v>25</v>
      </c>
      <c r="D32" s="22">
        <v>68</v>
      </c>
      <c r="E32" s="19">
        <f>D32/3.452</f>
        <v>19.69872537659328</v>
      </c>
      <c r="F32" s="19">
        <v>294</v>
      </c>
      <c r="G32" s="23">
        <f>(D32-F32)/F32</f>
        <v>-0.7687074829931972</v>
      </c>
      <c r="H32" s="22">
        <v>5</v>
      </c>
      <c r="I32" s="18">
        <v>1</v>
      </c>
      <c r="J32" s="8">
        <f>H32/I32</f>
        <v>5</v>
      </c>
      <c r="K32" s="18">
        <v>1</v>
      </c>
      <c r="L32" s="19">
        <v>9</v>
      </c>
      <c r="M32" s="22">
        <v>243783</v>
      </c>
      <c r="N32" s="22">
        <v>17653</v>
      </c>
      <c r="O32" s="41">
        <f>M32/3.452</f>
        <v>70620.79953650058</v>
      </c>
      <c r="P32" s="37">
        <v>41460</v>
      </c>
      <c r="Q32" s="28" t="s">
        <v>26</v>
      </c>
      <c r="S32" s="4"/>
    </row>
    <row r="33" spans="1:19" ht="27.75" customHeight="1">
      <c r="A33" s="33">
        <f>A32+1</f>
        <v>26</v>
      </c>
      <c r="B33" s="36">
        <v>21</v>
      </c>
      <c r="C33" s="21" t="s">
        <v>71</v>
      </c>
      <c r="D33" s="22">
        <v>56</v>
      </c>
      <c r="E33" s="41">
        <f>D33/3.452</f>
        <v>16.22247972190035</v>
      </c>
      <c r="F33" s="41">
        <v>296</v>
      </c>
      <c r="G33" s="23">
        <f>(D33-F33)/F33</f>
        <v>-0.8108108108108109</v>
      </c>
      <c r="H33" s="22">
        <v>5</v>
      </c>
      <c r="I33" s="18">
        <v>1</v>
      </c>
      <c r="J33" s="8">
        <f>H33/I33</f>
        <v>5</v>
      </c>
      <c r="K33" s="18">
        <v>1</v>
      </c>
      <c r="L33" s="41">
        <v>3</v>
      </c>
      <c r="M33" s="22">
        <v>1060</v>
      </c>
      <c r="N33" s="22">
        <v>99</v>
      </c>
      <c r="O33" s="41">
        <f>M33/3.452</f>
        <v>307.0683661645423</v>
      </c>
      <c r="P33" s="37">
        <v>41502</v>
      </c>
      <c r="Q33" s="28" t="s">
        <v>73</v>
      </c>
      <c r="S33" s="4"/>
    </row>
    <row r="34" spans="1:19" ht="27.75" customHeight="1">
      <c r="A34" s="33">
        <f>A33+1</f>
        <v>27</v>
      </c>
      <c r="B34" s="36"/>
      <c r="C34" s="21" t="s">
        <v>1</v>
      </c>
      <c r="D34" s="22">
        <v>38</v>
      </c>
      <c r="E34" s="41">
        <f>D34/3.452</f>
        <v>11.00811123986095</v>
      </c>
      <c r="F34" s="41" t="s">
        <v>27</v>
      </c>
      <c r="G34" s="23" t="s">
        <v>27</v>
      </c>
      <c r="H34" s="22">
        <v>7</v>
      </c>
      <c r="I34" s="18">
        <v>1</v>
      </c>
      <c r="J34" s="8">
        <f>H34/I34</f>
        <v>7</v>
      </c>
      <c r="K34" s="18">
        <v>1</v>
      </c>
      <c r="L34" s="41">
        <v>104</v>
      </c>
      <c r="M34" s="22">
        <v>314381</v>
      </c>
      <c r="N34" s="22">
        <v>32997</v>
      </c>
      <c r="O34" s="41">
        <f>M34/3.452</f>
        <v>91072.13209733488</v>
      </c>
      <c r="P34" s="37">
        <v>40797</v>
      </c>
      <c r="Q34" s="42" t="s">
        <v>57</v>
      </c>
      <c r="S34" s="4"/>
    </row>
    <row r="35" spans="1:19" ht="27.75" customHeight="1">
      <c r="A35" s="33">
        <f>A34+1</f>
        <v>28</v>
      </c>
      <c r="B35" s="36">
        <v>17</v>
      </c>
      <c r="C35" s="21" t="s">
        <v>70</v>
      </c>
      <c r="D35" s="22">
        <v>28</v>
      </c>
      <c r="E35" s="41">
        <f>D35/3.452</f>
        <v>8.111239860950175</v>
      </c>
      <c r="F35" s="41">
        <v>654</v>
      </c>
      <c r="G35" s="23">
        <f>(D35-F35)/F35</f>
        <v>-0.9571865443425076</v>
      </c>
      <c r="H35" s="22">
        <v>2</v>
      </c>
      <c r="I35" s="18">
        <v>1</v>
      </c>
      <c r="J35" s="8">
        <f>H35/I35</f>
        <v>2</v>
      </c>
      <c r="K35" s="18">
        <v>1</v>
      </c>
      <c r="L35" s="41">
        <v>2</v>
      </c>
      <c r="M35" s="22">
        <v>868</v>
      </c>
      <c r="N35" s="22">
        <v>66</v>
      </c>
      <c r="O35" s="41">
        <f>M35/3.452</f>
        <v>251.44843568945538</v>
      </c>
      <c r="P35" s="37">
        <v>41509</v>
      </c>
      <c r="Q35" s="28" t="s">
        <v>30</v>
      </c>
      <c r="S35" s="4"/>
    </row>
    <row r="36" spans="1:19" ht="27.75" customHeight="1">
      <c r="A36" s="33">
        <f>A35+1</f>
        <v>29</v>
      </c>
      <c r="B36" s="36"/>
      <c r="C36" s="21" t="s">
        <v>2</v>
      </c>
      <c r="D36" s="22">
        <v>22</v>
      </c>
      <c r="E36" s="41">
        <f>D36/3.452</f>
        <v>6.373117033603708</v>
      </c>
      <c r="F36" s="41" t="s">
        <v>27</v>
      </c>
      <c r="G36" s="23" t="s">
        <v>27</v>
      </c>
      <c r="H36" s="22">
        <v>4</v>
      </c>
      <c r="I36" s="18">
        <v>1</v>
      </c>
      <c r="J36" s="8">
        <f>H36/I36</f>
        <v>4</v>
      </c>
      <c r="K36" s="18">
        <v>1</v>
      </c>
      <c r="L36" s="41">
        <v>26</v>
      </c>
      <c r="M36" s="22">
        <v>329349.75</v>
      </c>
      <c r="N36" s="22">
        <v>21370</v>
      </c>
      <c r="O36" s="41">
        <f>M36/3.452</f>
        <v>95408.38644264195</v>
      </c>
      <c r="P36" s="39">
        <v>41341</v>
      </c>
      <c r="Q36" s="28" t="s">
        <v>15</v>
      </c>
      <c r="S36" s="4"/>
    </row>
    <row r="37" spans="1:19" ht="27.75" customHeight="1">
      <c r="A37" s="33">
        <f>A36+1</f>
        <v>30</v>
      </c>
      <c r="B37" s="36">
        <v>25</v>
      </c>
      <c r="C37" s="21" t="s">
        <v>13</v>
      </c>
      <c r="D37" s="22">
        <v>11</v>
      </c>
      <c r="E37" s="41">
        <f>D37/3.452</f>
        <v>3.186558516801854</v>
      </c>
      <c r="F37" s="19">
        <v>214</v>
      </c>
      <c r="G37" s="23">
        <f>(D37-F37)/F37</f>
        <v>-0.9485981308411215</v>
      </c>
      <c r="H37" s="22">
        <v>2</v>
      </c>
      <c r="I37" s="18">
        <v>2</v>
      </c>
      <c r="J37" s="8">
        <f>H37/I37</f>
        <v>1</v>
      </c>
      <c r="K37" s="18">
        <v>2</v>
      </c>
      <c r="L37" s="19">
        <v>14</v>
      </c>
      <c r="M37" s="22">
        <v>728547.2</v>
      </c>
      <c r="N37" s="22">
        <v>59232</v>
      </c>
      <c r="O37" s="41">
        <f>M37/3.452</f>
        <v>211050.75318655852</v>
      </c>
      <c r="P37" s="37">
        <v>41425</v>
      </c>
      <c r="Q37" s="28" t="s">
        <v>14</v>
      </c>
      <c r="S37" s="4"/>
    </row>
    <row r="38" spans="1:17" ht="12.75">
      <c r="A38" s="7"/>
      <c r="B38" s="7"/>
      <c r="C38" s="24" t="s">
        <v>61</v>
      </c>
      <c r="D38" s="10">
        <f>SUM(D28:D37)+D26</f>
        <v>404825</v>
      </c>
      <c r="E38" s="10">
        <f>SUM(E28:E37)+E26</f>
        <v>117272.5955967555</v>
      </c>
      <c r="F38" s="10">
        <v>417134.5</v>
      </c>
      <c r="G38" s="26">
        <f>(D38-F38)/F38</f>
        <v>-0.0295096665464017</v>
      </c>
      <c r="H38" s="10">
        <f>SUM(H28:H37)+H26</f>
        <v>28034</v>
      </c>
      <c r="I38" s="25"/>
      <c r="J38" s="11"/>
      <c r="K38" s="12"/>
      <c r="L38" s="11"/>
      <c r="M38" s="9"/>
      <c r="N38" s="9"/>
      <c r="O38" s="19"/>
      <c r="P38" s="20"/>
      <c r="Q38" s="34"/>
    </row>
    <row r="39" spans="1:17" ht="12.75">
      <c r="A39" s="13"/>
      <c r="B39" s="13"/>
      <c r="C39" s="27"/>
      <c r="D39" s="14"/>
      <c r="E39" s="15"/>
      <c r="F39" s="14"/>
      <c r="G39" s="15"/>
      <c r="H39" s="14"/>
      <c r="I39" s="15"/>
      <c r="J39" s="16"/>
      <c r="K39" s="15"/>
      <c r="L39" s="16"/>
      <c r="M39" s="15"/>
      <c r="N39" s="15"/>
      <c r="O39" s="15"/>
      <c r="P39" s="17"/>
      <c r="Q39" s="3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2013-09-02T11:53:37Z</dcterms:modified>
  <cp:category/>
  <cp:version/>
  <cp:contentType/>
  <cp:contentStatus/>
</cp:coreProperties>
</file>