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540" windowHeight="4600" tabRatio="601" activeTab="0"/>
  </bookViews>
  <sheets>
    <sheet name="Spalio 25 - 31 d." sheetId="1" r:id="rId1"/>
  </sheets>
  <definedNames/>
  <calcPr fullCalcOnLoad="1"/>
</workbook>
</file>

<file path=xl/sharedStrings.xml><?xml version="1.0" encoding="utf-8"?>
<sst xmlns="http://schemas.openxmlformats.org/spreadsheetml/2006/main" count="122" uniqueCount="85">
  <si>
    <t>Debesuota, numatoma mėsos kukulių kruša 2
(Cloudy 2: Revenge of the Leftovers)</t>
  </si>
  <si>
    <t>IS</t>
  </si>
  <si>
    <t>Ekskursantė
(The Excursionist)</t>
  </si>
  <si>
    <t>Cinemark</t>
  </si>
  <si>
    <t xml:space="preserve">Platintojas </t>
  </si>
  <si>
    <t xml:space="preserve">Seansų 
sk. 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</si>
  <si>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</si>
  <si>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</si>
  <si>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</si>
  <si>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</si>
  <si>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</si>
  <si>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</si>
  <si>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</si>
  <si>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VISO:</t>
  </si>
  <si>
    <t>Garsų pasaulio įrašai</t>
  </si>
  <si>
    <t>Forum Cinemas /
Universal</t>
  </si>
  <si>
    <t>Bjaurusis aš 2
(Despicable Me 2)</t>
  </si>
  <si>
    <t>Forum Cinemas /
WDSMPI</t>
  </si>
  <si>
    <t>Smurfai 2
(Smurfs 2)</t>
  </si>
  <si>
    <t>Monstrų universitetas
(Monsters University)</t>
  </si>
  <si>
    <t>Išvarymas
(Conjuring)</t>
  </si>
  <si>
    <t>-</t>
  </si>
  <si>
    <t>ACME Film</t>
  </si>
  <si>
    <t>Bėgančios kortos
(Runner Runner)</t>
  </si>
  <si>
    <t>N</t>
  </si>
  <si>
    <t>Princesė Diana
(Diana)</t>
  </si>
  <si>
    <t>ACME Film</t>
  </si>
  <si>
    <t>Pabėgimo planas
(Escape Plan)</t>
  </si>
  <si>
    <t>Vardas tamsoje
(A Name in the Dark)</t>
  </si>
  <si>
    <t>Meedfilms</t>
  </si>
  <si>
    <t>Theatrical Film Distribution /
20th Century Fox</t>
  </si>
  <si>
    <t>ACME Film</t>
  </si>
  <si>
    <t>Šeima
(The Family)</t>
  </si>
  <si>
    <t>Forum Cinemas /
WDSMPI</t>
  </si>
  <si>
    <t>N</t>
  </si>
  <si>
    <t>Blogas senelis
(Bad Grandpa)</t>
  </si>
  <si>
    <t>Forum Cinemas /
Paramount</t>
  </si>
  <si>
    <t>N</t>
  </si>
  <si>
    <t>Karti, karti
(Gorko)</t>
  </si>
  <si>
    <t>Best Film</t>
  </si>
  <si>
    <t>IS</t>
  </si>
  <si>
    <t>2 Ginklai
(2 Guns)</t>
  </si>
  <si>
    <t>Mačetė žudo
(Machete Kills)</t>
  </si>
  <si>
    <t>Išankstiniai seansai</t>
  </si>
  <si>
    <t>Žaidžiame tiesą
(Igra v pravdu)</t>
  </si>
  <si>
    <t>Prior Entertaiment</t>
  </si>
  <si>
    <t>Tūnąs tamsoje: antra dalis
(Insidious: Chapter 2)</t>
  </si>
  <si>
    <t>Gravitacija
(Gravity)</t>
  </si>
  <si>
    <t>VŠĮ Naratyvas</t>
  </si>
  <si>
    <t>ACME Film</t>
  </si>
  <si>
    <t>Laiškai Sofijai
(Letters to Sofia)</t>
  </si>
  <si>
    <t>Sparnai
(Planes)</t>
  </si>
  <si>
    <t>Laiko tiltas
(About Time)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</si>
  <si>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</si>
  <si>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</si>
  <si>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</si>
  <si>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</si>
  <si>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</si>
  <si>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</si>
  <si>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</si>
  <si>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Streikas
(We Will Riot)</t>
  </si>
  <si>
    <t>-</t>
  </si>
  <si>
    <t>Gimę mylėti
(Twice Born)</t>
  </si>
  <si>
    <t>Penktoji valdžia
(The Fifth Estate)</t>
  </si>
  <si>
    <t>ACME Film</t>
  </si>
  <si>
    <t>Šokių aikštelės dievai
(Battle of the Year: The Dream Team)</t>
  </si>
  <si>
    <t>Išlikimo eksperimentas
(The Philosophers)</t>
  </si>
  <si>
    <t>Turbo</t>
  </si>
  <si>
    <t>Spalio 25 - 31 d. Lietuvos kino teatruose rodytų filmų top-40</t>
  </si>
  <si>
    <t>Spalio
18 - 24 d. 
pajamos
(Lt)</t>
  </si>
  <si>
    <t>Spalio
25 - 31 d. 
pajamos
(Lt)</t>
  </si>
  <si>
    <t>Spalio
25 - 31 d. 
žiūrovų
sk.</t>
  </si>
  <si>
    <t>Spalio
25 - 31 d. 
pajamos
(Eur)</t>
  </si>
  <si>
    <t>Legendos susivienija
(The Rise of the Guardians)</t>
  </si>
  <si>
    <t>Forum Cinemas /
Paramount</t>
  </si>
  <si>
    <t>-</t>
  </si>
  <si>
    <t>Šrekas. Ilgai ir laimingai
(Shrek Forever After)</t>
  </si>
  <si>
    <t>Karališka drąsa
(Brave)</t>
  </si>
  <si>
    <t>Forum Cinemas /
Paramount</t>
  </si>
  <si>
    <t>Donžuanas
(Don Jon)</t>
  </si>
  <si>
    <t>Incognito Film</t>
  </si>
  <si>
    <t>Viskas įskaičiuota 2: naujųjų rusų nuotykiai Turkijoje
(Vsio vkliucheno 2 / All Inclusive 2)</t>
  </si>
  <si>
    <t>Didis grožis
(La Grande belezza / The Great Beauty)</t>
  </si>
  <si>
    <t>Prior Entertainment</t>
  </si>
  <si>
    <t>Kaliniai
Prisoners)</t>
  </si>
</sst>
</file>

<file path=xl/styles.xml><?xml version="1.0" encoding="utf-8"?>
<styleSheet xmlns="http://schemas.openxmlformats.org/spreadsheetml/2006/main">
  <numFmts count="56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209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6.28125" style="3" bestFit="1" customWidth="1"/>
    <col min="4" max="4" width="11.28125" style="3" bestFit="1" customWidth="1"/>
    <col min="5" max="6" width="10.7109375" style="3" bestFit="1" customWidth="1"/>
    <col min="7" max="7" width="10.851562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68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9</v>
      </c>
      <c r="D3" s="41" t="s">
        <v>70</v>
      </c>
      <c r="E3" s="41" t="s">
        <v>72</v>
      </c>
      <c r="F3" s="41" t="s">
        <v>69</v>
      </c>
      <c r="G3" s="41" t="s">
        <v>10</v>
      </c>
      <c r="H3" s="41" t="s">
        <v>71</v>
      </c>
      <c r="I3" s="41" t="s">
        <v>5</v>
      </c>
      <c r="J3" s="41" t="s">
        <v>59</v>
      </c>
      <c r="K3" s="41" t="s">
        <v>6</v>
      </c>
      <c r="L3" s="41" t="s">
        <v>11</v>
      </c>
      <c r="M3" s="41" t="s">
        <v>54</v>
      </c>
      <c r="N3" s="41" t="s">
        <v>55</v>
      </c>
      <c r="O3" s="41" t="s">
        <v>8</v>
      </c>
      <c r="P3" s="41" t="s">
        <v>56</v>
      </c>
      <c r="Q3" s="42" t="s">
        <v>4</v>
      </c>
    </row>
    <row r="4" spans="1:18" ht="25.5" customHeight="1">
      <c r="A4" s="43">
        <v>1</v>
      </c>
      <c r="B4" s="49" t="s">
        <v>37</v>
      </c>
      <c r="C4" s="4" t="s">
        <v>0</v>
      </c>
      <c r="D4" s="32">
        <v>310396.6</v>
      </c>
      <c r="E4" s="52">
        <f aca="true" t="shared" si="0" ref="E4:E13">D4/3.452</f>
        <v>89917.90266512167</v>
      </c>
      <c r="F4" s="52" t="s">
        <v>21</v>
      </c>
      <c r="G4" s="17" t="s">
        <v>21</v>
      </c>
      <c r="H4" s="32">
        <v>23766</v>
      </c>
      <c r="I4" s="31">
        <v>427</v>
      </c>
      <c r="J4" s="29">
        <f aca="true" t="shared" si="1" ref="J4:J13">H4/I4</f>
        <v>55.65807962529274</v>
      </c>
      <c r="K4" s="31">
        <v>17</v>
      </c>
      <c r="L4" s="52">
        <v>1</v>
      </c>
      <c r="M4" s="32">
        <v>316930.6</v>
      </c>
      <c r="N4" s="32">
        <v>24281</v>
      </c>
      <c r="O4" s="52">
        <f aca="true" t="shared" si="2" ref="O4:O13">M4/3.452</f>
        <v>91810.71842410197</v>
      </c>
      <c r="P4" s="56">
        <v>41572</v>
      </c>
      <c r="Q4" s="38" t="s">
        <v>53</v>
      </c>
      <c r="R4" s="15"/>
    </row>
    <row r="5" spans="1:18" ht="25.5" customHeight="1">
      <c r="A5" s="43">
        <f>A4+1</f>
        <v>2</v>
      </c>
      <c r="B5" s="49" t="s">
        <v>34</v>
      </c>
      <c r="C5" s="4" t="s">
        <v>35</v>
      </c>
      <c r="D5" s="32">
        <v>292532.1</v>
      </c>
      <c r="E5" s="52">
        <f t="shared" si="0"/>
        <v>84742.7867902665</v>
      </c>
      <c r="F5" s="52" t="s">
        <v>21</v>
      </c>
      <c r="G5" s="17" t="s">
        <v>21</v>
      </c>
      <c r="H5" s="52">
        <v>20506</v>
      </c>
      <c r="I5" s="31">
        <v>272</v>
      </c>
      <c r="J5" s="29">
        <f t="shared" si="1"/>
        <v>75.38970588235294</v>
      </c>
      <c r="K5" s="31">
        <v>11</v>
      </c>
      <c r="L5" s="52">
        <v>1</v>
      </c>
      <c r="M5" s="32">
        <v>292532.1</v>
      </c>
      <c r="N5" s="52">
        <v>20506</v>
      </c>
      <c r="O5" s="52">
        <f t="shared" si="2"/>
        <v>84742.7867902665</v>
      </c>
      <c r="P5" s="56">
        <v>41572</v>
      </c>
      <c r="Q5" s="38" t="s">
        <v>36</v>
      </c>
      <c r="R5" s="15"/>
    </row>
    <row r="6" spans="1:18" ht="25.5" customHeight="1">
      <c r="A6" s="43">
        <f aca="true" t="shared" si="3" ref="A6:A13">A5+1</f>
        <v>3</v>
      </c>
      <c r="B6" s="49">
        <v>1</v>
      </c>
      <c r="C6" s="4" t="s">
        <v>67</v>
      </c>
      <c r="D6" s="32">
        <v>199237</v>
      </c>
      <c r="E6" s="52">
        <f t="shared" si="0"/>
        <v>57716.39629200463</v>
      </c>
      <c r="F6" s="52">
        <v>338738.5</v>
      </c>
      <c r="G6" s="17">
        <f>(D6-F6)/F6</f>
        <v>-0.4118265269522065</v>
      </c>
      <c r="H6" s="52">
        <v>15616</v>
      </c>
      <c r="I6" s="31">
        <v>429</v>
      </c>
      <c r="J6" s="29">
        <f t="shared" si="1"/>
        <v>36.4009324009324</v>
      </c>
      <c r="K6" s="31">
        <v>21</v>
      </c>
      <c r="L6" s="52">
        <v>2</v>
      </c>
      <c r="M6" s="32">
        <v>626599.5</v>
      </c>
      <c r="N6" s="52">
        <v>47355</v>
      </c>
      <c r="O6" s="52">
        <f t="shared" si="2"/>
        <v>181517.81575898032</v>
      </c>
      <c r="P6" s="56">
        <v>41565</v>
      </c>
      <c r="Q6" s="38" t="s">
        <v>30</v>
      </c>
      <c r="R6" s="15"/>
    </row>
    <row r="7" spans="1:18" ht="25.5" customHeight="1">
      <c r="A7" s="43">
        <f t="shared" si="3"/>
        <v>4</v>
      </c>
      <c r="B7" s="49" t="s">
        <v>24</v>
      </c>
      <c r="C7" s="4" t="s">
        <v>38</v>
      </c>
      <c r="D7" s="32">
        <v>177356.5</v>
      </c>
      <c r="E7" s="52">
        <f t="shared" si="0"/>
        <v>51377.896871378915</v>
      </c>
      <c r="F7" s="52" t="s">
        <v>21</v>
      </c>
      <c r="G7" s="17" t="s">
        <v>21</v>
      </c>
      <c r="H7" s="52">
        <v>11554</v>
      </c>
      <c r="I7" s="31">
        <v>121</v>
      </c>
      <c r="J7" s="29">
        <f t="shared" si="1"/>
        <v>95.48760330578513</v>
      </c>
      <c r="K7" s="31">
        <v>6</v>
      </c>
      <c r="L7" s="52">
        <v>1</v>
      </c>
      <c r="M7" s="32">
        <v>177356.5</v>
      </c>
      <c r="N7" s="52">
        <v>11554</v>
      </c>
      <c r="O7" s="52">
        <f t="shared" si="2"/>
        <v>51377.896871378915</v>
      </c>
      <c r="P7" s="56">
        <v>41572</v>
      </c>
      <c r="Q7" s="38" t="s">
        <v>39</v>
      </c>
      <c r="R7" s="15"/>
    </row>
    <row r="8" spans="1:18" ht="25.5" customHeight="1">
      <c r="A8" s="43">
        <f t="shared" si="3"/>
        <v>5</v>
      </c>
      <c r="B8" s="49">
        <v>2</v>
      </c>
      <c r="C8" s="4" t="s">
        <v>47</v>
      </c>
      <c r="D8" s="32">
        <v>103739.8</v>
      </c>
      <c r="E8" s="52">
        <f t="shared" si="0"/>
        <v>30052.085747392815</v>
      </c>
      <c r="F8" s="52">
        <v>146829.8</v>
      </c>
      <c r="G8" s="17">
        <f>(D8-F8)/F8</f>
        <v>-0.2934690369393678</v>
      </c>
      <c r="H8" s="32">
        <v>5803</v>
      </c>
      <c r="I8" s="31">
        <v>113</v>
      </c>
      <c r="J8" s="29">
        <f t="shared" si="1"/>
        <v>51.35398230088496</v>
      </c>
      <c r="K8" s="31">
        <v>9</v>
      </c>
      <c r="L8" s="52">
        <v>4</v>
      </c>
      <c r="M8" s="31">
        <v>677684.9</v>
      </c>
      <c r="N8" s="31">
        <v>39586</v>
      </c>
      <c r="O8" s="52">
        <f t="shared" si="2"/>
        <v>196316.59907300115</v>
      </c>
      <c r="P8" s="56">
        <v>41551</v>
      </c>
      <c r="Q8" s="38" t="s">
        <v>7</v>
      </c>
      <c r="R8" s="15"/>
    </row>
    <row r="9" spans="1:18" ht="25.5" customHeight="1">
      <c r="A9" s="43">
        <f t="shared" si="3"/>
        <v>6</v>
      </c>
      <c r="B9" s="49">
        <v>3</v>
      </c>
      <c r="C9" s="4" t="s">
        <v>2</v>
      </c>
      <c r="D9" s="32">
        <v>71905</v>
      </c>
      <c r="E9" s="52">
        <f t="shared" si="0"/>
        <v>20829.953650057938</v>
      </c>
      <c r="F9" s="52">
        <v>86756</v>
      </c>
      <c r="G9" s="17">
        <f>(D9-F9)/F9</f>
        <v>-0.17118124394854534</v>
      </c>
      <c r="H9" s="32">
        <v>5639</v>
      </c>
      <c r="I9" s="31">
        <v>125</v>
      </c>
      <c r="J9" s="29">
        <f t="shared" si="1"/>
        <v>45.112</v>
      </c>
      <c r="K9" s="31">
        <v>10</v>
      </c>
      <c r="L9" s="52">
        <v>5</v>
      </c>
      <c r="M9" s="32">
        <v>390440</v>
      </c>
      <c r="N9" s="32">
        <v>32032</v>
      </c>
      <c r="O9" s="52">
        <f t="shared" si="2"/>
        <v>113105.44611819235</v>
      </c>
      <c r="P9" s="56">
        <v>41544</v>
      </c>
      <c r="Q9" s="38" t="s">
        <v>3</v>
      </c>
      <c r="R9" s="15"/>
    </row>
    <row r="10" spans="1:18" ht="25.5" customHeight="1">
      <c r="A10" s="43">
        <f t="shared" si="3"/>
        <v>7</v>
      </c>
      <c r="B10" s="49">
        <v>4</v>
      </c>
      <c r="C10" s="4" t="s">
        <v>27</v>
      </c>
      <c r="D10" s="32">
        <v>28872</v>
      </c>
      <c r="E10" s="52">
        <f t="shared" si="0"/>
        <v>8363.847045191194</v>
      </c>
      <c r="F10" s="52">
        <v>70688.5</v>
      </c>
      <c r="G10" s="17">
        <f>(D10-F10)/F10</f>
        <v>-0.5915601547635047</v>
      </c>
      <c r="H10" s="32">
        <v>1920</v>
      </c>
      <c r="I10" s="31">
        <v>45</v>
      </c>
      <c r="J10" s="29">
        <f t="shared" si="1"/>
        <v>42.666666666666664</v>
      </c>
      <c r="K10" s="31">
        <v>6</v>
      </c>
      <c r="L10" s="52">
        <v>3</v>
      </c>
      <c r="M10" s="31">
        <v>202812</v>
      </c>
      <c r="N10" s="31">
        <v>14760</v>
      </c>
      <c r="O10" s="52">
        <f t="shared" si="2"/>
        <v>58752.027809965235</v>
      </c>
      <c r="P10" s="56">
        <v>41558</v>
      </c>
      <c r="Q10" s="38" t="s">
        <v>26</v>
      </c>
      <c r="R10" s="15"/>
    </row>
    <row r="11" spans="1:18" ht="25.5" customHeight="1">
      <c r="A11" s="43">
        <f t="shared" si="3"/>
        <v>8</v>
      </c>
      <c r="B11" s="49">
        <v>10</v>
      </c>
      <c r="C11" s="4" t="s">
        <v>51</v>
      </c>
      <c r="D11" s="32">
        <v>28513</v>
      </c>
      <c r="E11" s="52">
        <f t="shared" si="0"/>
        <v>8259.849362688297</v>
      </c>
      <c r="F11" s="52">
        <v>39533</v>
      </c>
      <c r="G11" s="17">
        <f>(D11-F11)/F11</f>
        <v>-0.2787544583006602</v>
      </c>
      <c r="H11" s="52">
        <v>2266</v>
      </c>
      <c r="I11" s="31">
        <v>153</v>
      </c>
      <c r="J11" s="29">
        <f t="shared" si="1"/>
        <v>14.81045751633987</v>
      </c>
      <c r="K11" s="31">
        <v>11</v>
      </c>
      <c r="L11" s="52">
        <v>6</v>
      </c>
      <c r="M11" s="32">
        <v>665252.8</v>
      </c>
      <c r="N11" s="52">
        <v>51748</v>
      </c>
      <c r="O11" s="52">
        <f t="shared" si="2"/>
        <v>192715.17960602551</v>
      </c>
      <c r="P11" s="56">
        <v>41537</v>
      </c>
      <c r="Q11" s="38" t="s">
        <v>17</v>
      </c>
      <c r="R11" s="15"/>
    </row>
    <row r="12" spans="1:18" ht="25.5" customHeight="1">
      <c r="A12" s="43">
        <f t="shared" si="3"/>
        <v>9</v>
      </c>
      <c r="B12" s="49" t="s">
        <v>1</v>
      </c>
      <c r="C12" s="4" t="s">
        <v>46</v>
      </c>
      <c r="D12" s="32">
        <v>26083.51</v>
      </c>
      <c r="E12" s="52">
        <f t="shared" si="0"/>
        <v>7556.057358053302</v>
      </c>
      <c r="F12" s="52" t="s">
        <v>21</v>
      </c>
      <c r="G12" s="17" t="s">
        <v>21</v>
      </c>
      <c r="H12" s="32">
        <v>1818</v>
      </c>
      <c r="I12" s="31">
        <v>16</v>
      </c>
      <c r="J12" s="29">
        <f t="shared" si="1"/>
        <v>113.625</v>
      </c>
      <c r="K12" s="31">
        <v>10</v>
      </c>
      <c r="L12" s="52" t="s">
        <v>40</v>
      </c>
      <c r="M12" s="31">
        <v>26083.51</v>
      </c>
      <c r="N12" s="31">
        <v>1818</v>
      </c>
      <c r="O12" s="52">
        <f t="shared" si="2"/>
        <v>7556.057358053302</v>
      </c>
      <c r="P12" s="56" t="s">
        <v>43</v>
      </c>
      <c r="Q12" s="38" t="s">
        <v>49</v>
      </c>
      <c r="R12" s="15"/>
    </row>
    <row r="13" spans="1:18" ht="25.5" customHeight="1">
      <c r="A13" s="43">
        <f t="shared" si="3"/>
        <v>10</v>
      </c>
      <c r="B13" s="49">
        <v>5</v>
      </c>
      <c r="C13" s="4" t="s">
        <v>65</v>
      </c>
      <c r="D13" s="32">
        <v>19434.5</v>
      </c>
      <c r="E13" s="52">
        <f t="shared" si="0"/>
        <v>5629.924681344149</v>
      </c>
      <c r="F13" s="52">
        <v>44082</v>
      </c>
      <c r="G13" s="17">
        <f>(D13-F13)/F13</f>
        <v>-0.5591284424481647</v>
      </c>
      <c r="H13" s="32">
        <v>1375</v>
      </c>
      <c r="I13" s="31">
        <v>59</v>
      </c>
      <c r="J13" s="29">
        <f t="shared" si="1"/>
        <v>23.305084745762713</v>
      </c>
      <c r="K13" s="31">
        <v>6</v>
      </c>
      <c r="L13" s="52">
        <v>2</v>
      </c>
      <c r="M13" s="31">
        <v>63516.5</v>
      </c>
      <c r="N13" s="31">
        <v>4508</v>
      </c>
      <c r="O13" s="52">
        <f t="shared" si="2"/>
        <v>18399.91309385863</v>
      </c>
      <c r="P13" s="56">
        <v>41565</v>
      </c>
      <c r="Q13" s="38" t="s">
        <v>53</v>
      </c>
      <c r="R13" s="15"/>
    </row>
    <row r="14" spans="1:17" ht="27" customHeight="1">
      <c r="A14" s="43"/>
      <c r="B14" s="49"/>
      <c r="C14" s="12" t="s">
        <v>12</v>
      </c>
      <c r="D14" s="13">
        <f>SUM(D4:D13)</f>
        <v>1258070.01</v>
      </c>
      <c r="E14" s="54">
        <f>SUM(E4:E13)</f>
        <v>364446.7004634994</v>
      </c>
      <c r="F14" s="13">
        <v>834203.8</v>
      </c>
      <c r="G14" s="14">
        <f>(D14-F14)/F14</f>
        <v>0.5081087019742657</v>
      </c>
      <c r="H14" s="54">
        <f>SUM(H4:H13)</f>
        <v>90263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11</v>
      </c>
      <c r="C16" s="4" t="s">
        <v>82</v>
      </c>
      <c r="D16" s="32">
        <v>18340.5</v>
      </c>
      <c r="E16" s="52">
        <f aca="true" t="shared" si="4" ref="E16:E25">D16/3.452</f>
        <v>5313.00695249131</v>
      </c>
      <c r="F16" s="52">
        <v>20408</v>
      </c>
      <c r="G16" s="17">
        <f>(D16-F16)/F16</f>
        <v>-0.10130831046648373</v>
      </c>
      <c r="H16" s="32">
        <v>1243</v>
      </c>
      <c r="I16" s="31">
        <v>35</v>
      </c>
      <c r="J16" s="29">
        <f aca="true" t="shared" si="5" ref="J16:J25">H16/I16</f>
        <v>35.51428571428571</v>
      </c>
      <c r="K16" s="31">
        <v>5</v>
      </c>
      <c r="L16" s="52">
        <v>4</v>
      </c>
      <c r="M16" s="32">
        <v>90673</v>
      </c>
      <c r="N16" s="32">
        <v>10445</v>
      </c>
      <c r="O16" s="52">
        <f aca="true" t="shared" si="6" ref="O16:O25">M16/3.452</f>
        <v>26266.801853997684</v>
      </c>
      <c r="P16" s="56">
        <v>41551</v>
      </c>
      <c r="Q16" s="38" t="s">
        <v>83</v>
      </c>
      <c r="R16" s="15"/>
    </row>
    <row r="17" spans="1:18" ht="25.5" customHeight="1">
      <c r="A17" s="43">
        <f aca="true" t="shared" si="7" ref="A17:A25">A16+1</f>
        <v>12</v>
      </c>
      <c r="B17" s="49" t="s">
        <v>1</v>
      </c>
      <c r="C17" s="4" t="s">
        <v>42</v>
      </c>
      <c r="D17" s="32">
        <v>16337</v>
      </c>
      <c r="E17" s="52">
        <f t="shared" si="4"/>
        <v>4732.618771726536</v>
      </c>
      <c r="F17" s="52" t="s">
        <v>21</v>
      </c>
      <c r="G17" s="17" t="s">
        <v>21</v>
      </c>
      <c r="H17" s="32">
        <v>1113</v>
      </c>
      <c r="I17" s="31">
        <v>62</v>
      </c>
      <c r="J17" s="29">
        <f t="shared" si="5"/>
        <v>17.951612903225808</v>
      </c>
      <c r="K17" s="31">
        <v>8</v>
      </c>
      <c r="L17" s="52" t="s">
        <v>1</v>
      </c>
      <c r="M17" s="31">
        <v>16337</v>
      </c>
      <c r="N17" s="31">
        <v>1113</v>
      </c>
      <c r="O17" s="52">
        <f t="shared" si="6"/>
        <v>4732.618771726536</v>
      </c>
      <c r="P17" s="56" t="s">
        <v>43</v>
      </c>
      <c r="Q17" s="38" t="s">
        <v>49</v>
      </c>
      <c r="R17" s="15"/>
    </row>
    <row r="18" spans="1:18" ht="25.5" customHeight="1">
      <c r="A18" s="43">
        <f t="shared" si="7"/>
        <v>13</v>
      </c>
      <c r="B18" s="49">
        <v>9</v>
      </c>
      <c r="C18" s="4" t="s">
        <v>25</v>
      </c>
      <c r="D18" s="32">
        <v>10671</v>
      </c>
      <c r="E18" s="52">
        <f t="shared" si="4"/>
        <v>3091.2514484356893</v>
      </c>
      <c r="F18" s="52">
        <v>21939.5</v>
      </c>
      <c r="G18" s="17">
        <f aca="true" t="shared" si="8" ref="G18:G26">(D18-F18)/F18</f>
        <v>-0.5136169921830488</v>
      </c>
      <c r="H18" s="52">
        <v>782</v>
      </c>
      <c r="I18" s="31">
        <v>40</v>
      </c>
      <c r="J18" s="29">
        <f t="shared" si="5"/>
        <v>19.55</v>
      </c>
      <c r="K18" s="31">
        <v>5</v>
      </c>
      <c r="L18" s="52">
        <v>4</v>
      </c>
      <c r="M18" s="32">
        <v>94458.5</v>
      </c>
      <c r="N18" s="52">
        <v>7819</v>
      </c>
      <c r="O18" s="52">
        <f t="shared" si="6"/>
        <v>27363.412514484357</v>
      </c>
      <c r="P18" s="56">
        <v>41551</v>
      </c>
      <c r="Q18" s="38" t="s">
        <v>31</v>
      </c>
      <c r="R18" s="15"/>
    </row>
    <row r="19" spans="1:18" ht="25.5" customHeight="1">
      <c r="A19" s="43">
        <f t="shared" si="7"/>
        <v>14</v>
      </c>
      <c r="B19" s="49">
        <v>7</v>
      </c>
      <c r="C19" s="4" t="s">
        <v>79</v>
      </c>
      <c r="D19" s="32">
        <v>9523</v>
      </c>
      <c r="E19" s="52">
        <f t="shared" si="4"/>
        <v>2758.690614136732</v>
      </c>
      <c r="F19" s="52">
        <v>30106.5</v>
      </c>
      <c r="G19" s="17">
        <f t="shared" si="8"/>
        <v>-0.6836895686977895</v>
      </c>
      <c r="H19" s="32">
        <v>583</v>
      </c>
      <c r="I19" s="31">
        <v>31</v>
      </c>
      <c r="J19" s="29">
        <f t="shared" si="5"/>
        <v>18.806451612903224</v>
      </c>
      <c r="K19" s="31">
        <v>3</v>
      </c>
      <c r="L19" s="52">
        <v>4</v>
      </c>
      <c r="M19" s="32">
        <v>172026</v>
      </c>
      <c r="N19" s="32">
        <v>12418</v>
      </c>
      <c r="O19" s="52">
        <f t="shared" si="6"/>
        <v>49833.71958285052</v>
      </c>
      <c r="P19" s="56">
        <v>41551</v>
      </c>
      <c r="Q19" s="38" t="s">
        <v>80</v>
      </c>
      <c r="R19" s="15"/>
    </row>
    <row r="20" spans="1:18" ht="25.5" customHeight="1">
      <c r="A20" s="43">
        <f t="shared" si="7"/>
        <v>15</v>
      </c>
      <c r="B20" s="49">
        <v>6</v>
      </c>
      <c r="C20" s="4" t="s">
        <v>81</v>
      </c>
      <c r="D20" s="32">
        <v>9489.5</v>
      </c>
      <c r="E20" s="52">
        <f t="shared" si="4"/>
        <v>2748.986095017381</v>
      </c>
      <c r="F20" s="52">
        <v>33526.5</v>
      </c>
      <c r="G20" s="17">
        <f t="shared" si="8"/>
        <v>-0.71695524435894</v>
      </c>
      <c r="H20" s="32">
        <v>603</v>
      </c>
      <c r="I20" s="31">
        <v>40</v>
      </c>
      <c r="J20" s="29">
        <f t="shared" si="5"/>
        <v>15.075</v>
      </c>
      <c r="K20" s="31">
        <v>3</v>
      </c>
      <c r="L20" s="52">
        <v>4</v>
      </c>
      <c r="M20" s="32">
        <v>139510</v>
      </c>
      <c r="N20" s="32">
        <v>9568</v>
      </c>
      <c r="O20" s="52">
        <f t="shared" si="6"/>
        <v>40414.252607184244</v>
      </c>
      <c r="P20" s="56">
        <v>41551</v>
      </c>
      <c r="Q20" s="38" t="s">
        <v>80</v>
      </c>
      <c r="R20" s="15"/>
    </row>
    <row r="21" spans="1:18" ht="25.5" customHeight="1">
      <c r="A21" s="43">
        <f t="shared" si="7"/>
        <v>16</v>
      </c>
      <c r="B21" s="49">
        <v>13</v>
      </c>
      <c r="C21" s="4" t="s">
        <v>23</v>
      </c>
      <c r="D21" s="32">
        <v>6736.5</v>
      </c>
      <c r="E21" s="52">
        <f t="shared" si="4"/>
        <v>1951.4774044032445</v>
      </c>
      <c r="F21" s="52">
        <v>14957.5</v>
      </c>
      <c r="G21" s="17">
        <f t="shared" si="8"/>
        <v>-0.5496239344810295</v>
      </c>
      <c r="H21" s="52">
        <v>442</v>
      </c>
      <c r="I21" s="31">
        <v>21</v>
      </c>
      <c r="J21" s="29">
        <f t="shared" si="5"/>
        <v>21.047619047619047</v>
      </c>
      <c r="K21" s="31">
        <v>3</v>
      </c>
      <c r="L21" s="52">
        <v>5</v>
      </c>
      <c r="M21" s="32">
        <v>260420</v>
      </c>
      <c r="N21" s="52">
        <v>18906</v>
      </c>
      <c r="O21" s="52">
        <f t="shared" si="6"/>
        <v>75440.32444959444</v>
      </c>
      <c r="P21" s="56">
        <v>41544</v>
      </c>
      <c r="Q21" s="38" t="s">
        <v>30</v>
      </c>
      <c r="R21" s="15"/>
    </row>
    <row r="22" spans="1:18" ht="25.5" customHeight="1">
      <c r="A22" s="43">
        <f t="shared" si="7"/>
        <v>17</v>
      </c>
      <c r="B22" s="49">
        <v>12</v>
      </c>
      <c r="C22" s="4" t="s">
        <v>28</v>
      </c>
      <c r="D22" s="32">
        <v>5508</v>
      </c>
      <c r="E22" s="52">
        <f t="shared" si="4"/>
        <v>1595.5967555040556</v>
      </c>
      <c r="F22" s="52">
        <v>15150</v>
      </c>
      <c r="G22" s="17">
        <f t="shared" si="8"/>
        <v>-0.6364356435643564</v>
      </c>
      <c r="H22" s="32">
        <v>301</v>
      </c>
      <c r="I22" s="31">
        <v>37</v>
      </c>
      <c r="J22" s="29">
        <f t="shared" si="5"/>
        <v>8.135135135135135</v>
      </c>
      <c r="K22" s="31">
        <v>5</v>
      </c>
      <c r="L22" s="52">
        <v>3</v>
      </c>
      <c r="M22" s="32">
        <v>78548.5</v>
      </c>
      <c r="N22" s="32">
        <v>6896</v>
      </c>
      <c r="O22" s="52">
        <f t="shared" si="6"/>
        <v>22754.490150637313</v>
      </c>
      <c r="P22" s="56">
        <v>41558</v>
      </c>
      <c r="Q22" s="38" t="s">
        <v>29</v>
      </c>
      <c r="R22" s="15"/>
    </row>
    <row r="23" spans="1:18" ht="25.5" customHeight="1">
      <c r="A23" s="43">
        <f t="shared" si="7"/>
        <v>18</v>
      </c>
      <c r="B23" s="49">
        <v>8</v>
      </c>
      <c r="C23" s="4" t="s">
        <v>63</v>
      </c>
      <c r="D23" s="31">
        <v>4872</v>
      </c>
      <c r="E23" s="52">
        <f t="shared" si="4"/>
        <v>1411.3557358053304</v>
      </c>
      <c r="F23" s="52">
        <v>22003.5</v>
      </c>
      <c r="G23" s="17">
        <f t="shared" si="8"/>
        <v>-0.7785806803463086</v>
      </c>
      <c r="H23" s="31">
        <v>311</v>
      </c>
      <c r="I23" s="31">
        <v>22</v>
      </c>
      <c r="J23" s="29">
        <f t="shared" si="5"/>
        <v>14.136363636363637</v>
      </c>
      <c r="K23" s="31">
        <v>4</v>
      </c>
      <c r="L23" s="52">
        <v>2</v>
      </c>
      <c r="M23" s="31">
        <v>26875.5</v>
      </c>
      <c r="N23" s="31">
        <v>1799</v>
      </c>
      <c r="O23" s="52">
        <f t="shared" si="6"/>
        <v>7785.486674391657</v>
      </c>
      <c r="P23" s="56">
        <v>41565</v>
      </c>
      <c r="Q23" s="38" t="s">
        <v>64</v>
      </c>
      <c r="R23" s="15"/>
    </row>
    <row r="24" spans="1:18" ht="25.5" customHeight="1">
      <c r="A24" s="43">
        <f t="shared" si="7"/>
        <v>19</v>
      </c>
      <c r="B24" s="49">
        <v>17</v>
      </c>
      <c r="C24" s="4" t="s">
        <v>84</v>
      </c>
      <c r="D24" s="31">
        <v>4573.5</v>
      </c>
      <c r="E24" s="52">
        <f t="shared" si="4"/>
        <v>1324.8841251448437</v>
      </c>
      <c r="F24" s="52">
        <v>3821.5</v>
      </c>
      <c r="G24" s="17">
        <f t="shared" si="8"/>
        <v>0.19678136857255005</v>
      </c>
      <c r="H24" s="31">
        <v>275</v>
      </c>
      <c r="I24" s="31">
        <v>7</v>
      </c>
      <c r="J24" s="29">
        <f t="shared" si="5"/>
        <v>39.285714285714285</v>
      </c>
      <c r="K24" s="31">
        <v>1</v>
      </c>
      <c r="L24" s="52">
        <v>6</v>
      </c>
      <c r="M24" s="31">
        <v>111770.5</v>
      </c>
      <c r="N24" s="31">
        <v>7731</v>
      </c>
      <c r="O24" s="52">
        <f t="shared" si="6"/>
        <v>32378.476245654692</v>
      </c>
      <c r="P24" s="56">
        <v>41537</v>
      </c>
      <c r="Q24" s="38" t="s">
        <v>49</v>
      </c>
      <c r="R24" s="15"/>
    </row>
    <row r="25" spans="1:18" ht="25.5" customHeight="1">
      <c r="A25" s="43">
        <f t="shared" si="7"/>
        <v>20</v>
      </c>
      <c r="B25" s="49">
        <v>14</v>
      </c>
      <c r="C25" s="4" t="s">
        <v>66</v>
      </c>
      <c r="D25" s="31">
        <v>3693.5</v>
      </c>
      <c r="E25" s="52">
        <f t="shared" si="4"/>
        <v>1069.9594438006952</v>
      </c>
      <c r="F25" s="52">
        <v>8052</v>
      </c>
      <c r="G25" s="17">
        <f t="shared" si="8"/>
        <v>-0.541294088425236</v>
      </c>
      <c r="H25" s="31">
        <v>244</v>
      </c>
      <c r="I25" s="31">
        <v>21</v>
      </c>
      <c r="J25" s="29">
        <f t="shared" si="5"/>
        <v>11.619047619047619</v>
      </c>
      <c r="K25" s="31">
        <v>2</v>
      </c>
      <c r="L25" s="52">
        <v>3</v>
      </c>
      <c r="M25" s="31">
        <v>24264</v>
      </c>
      <c r="N25" s="31">
        <v>1852</v>
      </c>
      <c r="O25" s="52">
        <f t="shared" si="6"/>
        <v>7028.968713789108</v>
      </c>
      <c r="P25" s="56">
        <v>41558</v>
      </c>
      <c r="Q25" s="38" t="s">
        <v>14</v>
      </c>
      <c r="R25" s="15"/>
    </row>
    <row r="26" spans="1:17" ht="27" customHeight="1">
      <c r="A26" s="43"/>
      <c r="B26" s="49"/>
      <c r="C26" s="12" t="s">
        <v>57</v>
      </c>
      <c r="D26" s="54">
        <f>SUM(D16:D25)+D14</f>
        <v>1347814.51</v>
      </c>
      <c r="E26" s="54">
        <f>SUM(E16:E25)+E14</f>
        <v>390444.52780996525</v>
      </c>
      <c r="F26" s="13">
        <v>916568.8</v>
      </c>
      <c r="G26" s="14">
        <f t="shared" si="8"/>
        <v>0.47050009775589124</v>
      </c>
      <c r="H26" s="54">
        <f>SUM(H16:H25)+H14</f>
        <v>96160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16</v>
      </c>
      <c r="C28" s="4" t="s">
        <v>50</v>
      </c>
      <c r="D28" s="32">
        <v>2458</v>
      </c>
      <c r="E28" s="52">
        <f aca="true" t="shared" si="9" ref="E28:E37">D28/3.452</f>
        <v>712.0509849362688</v>
      </c>
      <c r="F28" s="52">
        <v>6281</v>
      </c>
      <c r="G28" s="17">
        <f aca="true" t="shared" si="10" ref="G28:G34">(D28-F28)/F28</f>
        <v>-0.608661041235472</v>
      </c>
      <c r="H28" s="32">
        <v>188</v>
      </c>
      <c r="I28" s="31">
        <v>7</v>
      </c>
      <c r="J28" s="29">
        <f aca="true" t="shared" si="11" ref="J28:J37">H28/I28</f>
        <v>26.857142857142858</v>
      </c>
      <c r="K28" s="31">
        <v>1</v>
      </c>
      <c r="L28" s="52">
        <v>9</v>
      </c>
      <c r="M28" s="31">
        <v>348745.5</v>
      </c>
      <c r="N28" s="31">
        <v>28095</v>
      </c>
      <c r="O28" s="52">
        <f>M28/3.452</f>
        <v>101027.08574739282</v>
      </c>
      <c r="P28" s="53">
        <v>41516</v>
      </c>
      <c r="Q28" s="38" t="s">
        <v>49</v>
      </c>
      <c r="R28" s="15"/>
    </row>
    <row r="29" spans="1:18" ht="25.5" customHeight="1">
      <c r="A29" s="43">
        <f aca="true" t="shared" si="12" ref="A29:A37">A28+1</f>
        <v>22</v>
      </c>
      <c r="B29" s="49">
        <v>22</v>
      </c>
      <c r="C29" s="4" t="s">
        <v>18</v>
      </c>
      <c r="D29" s="32">
        <v>1669</v>
      </c>
      <c r="E29" s="52">
        <f t="shared" si="9"/>
        <v>483.4878331402086</v>
      </c>
      <c r="F29" s="52">
        <v>1247.5</v>
      </c>
      <c r="G29" s="17">
        <f t="shared" si="10"/>
        <v>0.337875751503006</v>
      </c>
      <c r="H29" s="32">
        <v>159</v>
      </c>
      <c r="I29" s="31">
        <v>7</v>
      </c>
      <c r="J29" s="29">
        <f t="shared" si="11"/>
        <v>22.714285714285715</v>
      </c>
      <c r="K29" s="31">
        <v>1</v>
      </c>
      <c r="L29" s="52">
        <v>13</v>
      </c>
      <c r="M29" s="31">
        <v>830477</v>
      </c>
      <c r="N29" s="31">
        <v>65440</v>
      </c>
      <c r="O29" s="52">
        <f>M29/3.452</f>
        <v>240578.5052143685</v>
      </c>
      <c r="P29" s="53">
        <v>41488</v>
      </c>
      <c r="Q29" s="38" t="s">
        <v>53</v>
      </c>
      <c r="R29" s="15"/>
    </row>
    <row r="30" spans="1:18" ht="25.5" customHeight="1">
      <c r="A30" s="43">
        <f t="shared" si="12"/>
        <v>23</v>
      </c>
      <c r="B30" s="49">
        <v>18</v>
      </c>
      <c r="C30" s="4" t="s">
        <v>52</v>
      </c>
      <c r="D30" s="32">
        <v>1286.5</v>
      </c>
      <c r="E30" s="52">
        <f t="shared" si="9"/>
        <v>372.68250289687137</v>
      </c>
      <c r="F30" s="52">
        <v>3024</v>
      </c>
      <c r="G30" s="17">
        <f t="shared" si="10"/>
        <v>-0.5745701058201058</v>
      </c>
      <c r="H30" s="32">
        <v>86</v>
      </c>
      <c r="I30" s="31">
        <v>7</v>
      </c>
      <c r="J30" s="29">
        <f t="shared" si="11"/>
        <v>12.285714285714286</v>
      </c>
      <c r="K30" s="31">
        <v>1</v>
      </c>
      <c r="L30" s="52">
        <v>5</v>
      </c>
      <c r="M30" s="32">
        <v>116042</v>
      </c>
      <c r="N30" s="32">
        <v>8640</v>
      </c>
      <c r="O30" s="52">
        <f aca="true" t="shared" si="13" ref="O30:O37">M30/3.452</f>
        <v>33615.874855156435</v>
      </c>
      <c r="P30" s="56">
        <v>41544</v>
      </c>
      <c r="Q30" s="38" t="s">
        <v>15</v>
      </c>
      <c r="R30" s="15"/>
    </row>
    <row r="31" spans="1:18" ht="25.5" customHeight="1">
      <c r="A31" s="43">
        <f t="shared" si="12"/>
        <v>24</v>
      </c>
      <c r="B31" s="49">
        <v>26</v>
      </c>
      <c r="C31" s="4" t="s">
        <v>60</v>
      </c>
      <c r="D31" s="32">
        <v>966</v>
      </c>
      <c r="E31" s="52">
        <f t="shared" si="9"/>
        <v>279.837775202781</v>
      </c>
      <c r="F31" s="52">
        <v>546</v>
      </c>
      <c r="G31" s="17">
        <f t="shared" si="10"/>
        <v>0.7692307692307693</v>
      </c>
      <c r="H31" s="32">
        <v>80</v>
      </c>
      <c r="I31" s="31">
        <v>7</v>
      </c>
      <c r="J31" s="29">
        <f t="shared" si="11"/>
        <v>11.428571428571429</v>
      </c>
      <c r="K31" s="31">
        <v>2</v>
      </c>
      <c r="L31" s="52">
        <v>5</v>
      </c>
      <c r="M31" s="32">
        <v>19890</v>
      </c>
      <c r="N31" s="32">
        <v>1757</v>
      </c>
      <c r="O31" s="52">
        <f>M31/3.452</f>
        <v>5761.877172653534</v>
      </c>
      <c r="P31" s="56">
        <v>41543</v>
      </c>
      <c r="Q31" s="38" t="s">
        <v>48</v>
      </c>
      <c r="R31" s="15"/>
    </row>
    <row r="32" spans="1:18" ht="25.5" customHeight="1">
      <c r="A32" s="43">
        <f t="shared" si="12"/>
        <v>25</v>
      </c>
      <c r="B32" s="49">
        <v>23</v>
      </c>
      <c r="C32" s="4" t="s">
        <v>32</v>
      </c>
      <c r="D32" s="31">
        <v>336</v>
      </c>
      <c r="E32" s="52">
        <f t="shared" si="9"/>
        <v>97.33487833140208</v>
      </c>
      <c r="F32" s="52">
        <v>1228</v>
      </c>
      <c r="G32" s="17">
        <f t="shared" si="10"/>
        <v>-0.7263843648208469</v>
      </c>
      <c r="H32" s="31">
        <v>67</v>
      </c>
      <c r="I32" s="31">
        <v>14</v>
      </c>
      <c r="J32" s="29">
        <f t="shared" si="11"/>
        <v>4.785714285714286</v>
      </c>
      <c r="K32" s="31">
        <v>2</v>
      </c>
      <c r="L32" s="52">
        <v>7</v>
      </c>
      <c r="M32" s="31">
        <v>197424</v>
      </c>
      <c r="N32" s="31">
        <v>14200</v>
      </c>
      <c r="O32" s="52">
        <f>M32/3.452</f>
        <v>57191.19351100811</v>
      </c>
      <c r="P32" s="56">
        <v>41530</v>
      </c>
      <c r="Q32" s="38" t="s">
        <v>14</v>
      </c>
      <c r="R32" s="15"/>
    </row>
    <row r="33" spans="1:18" ht="25.5" customHeight="1">
      <c r="A33" s="43">
        <f t="shared" si="12"/>
        <v>26</v>
      </c>
      <c r="B33" s="49">
        <v>24</v>
      </c>
      <c r="C33" s="4" t="s">
        <v>20</v>
      </c>
      <c r="D33" s="32">
        <v>265</v>
      </c>
      <c r="E33" s="52">
        <f t="shared" si="9"/>
        <v>76.76709154113557</v>
      </c>
      <c r="F33" s="52">
        <v>926</v>
      </c>
      <c r="G33" s="17">
        <f t="shared" si="10"/>
        <v>-0.7138228941684666</v>
      </c>
      <c r="H33" s="32">
        <v>72</v>
      </c>
      <c r="I33" s="31">
        <v>2</v>
      </c>
      <c r="J33" s="29">
        <f t="shared" si="11"/>
        <v>36</v>
      </c>
      <c r="K33" s="31">
        <v>2</v>
      </c>
      <c r="L33" s="52">
        <v>10</v>
      </c>
      <c r="M33" s="31">
        <v>383719.5</v>
      </c>
      <c r="N33" s="31">
        <v>29522</v>
      </c>
      <c r="O33" s="52">
        <f>M33/3.452</f>
        <v>111158.60370799537</v>
      </c>
      <c r="P33" s="53">
        <v>41509</v>
      </c>
      <c r="Q33" s="38" t="s">
        <v>7</v>
      </c>
      <c r="R33" s="15"/>
    </row>
    <row r="34" spans="1:18" ht="25.5" customHeight="1">
      <c r="A34" s="43">
        <f t="shared" si="12"/>
        <v>27</v>
      </c>
      <c r="B34" s="49">
        <v>19</v>
      </c>
      <c r="C34" s="4" t="s">
        <v>19</v>
      </c>
      <c r="D34" s="31">
        <v>180</v>
      </c>
      <c r="E34" s="52">
        <f t="shared" si="9"/>
        <v>52.14368482039397</v>
      </c>
      <c r="F34" s="52">
        <v>2354</v>
      </c>
      <c r="G34" s="17">
        <f t="shared" si="10"/>
        <v>-0.923534409515718</v>
      </c>
      <c r="H34" s="31">
        <v>30</v>
      </c>
      <c r="I34" s="31">
        <v>6</v>
      </c>
      <c r="J34" s="29">
        <f t="shared" si="11"/>
        <v>5</v>
      </c>
      <c r="K34" s="31">
        <v>1</v>
      </c>
      <c r="L34" s="52">
        <v>10</v>
      </c>
      <c r="M34" s="31">
        <v>707392</v>
      </c>
      <c r="N34" s="31">
        <v>57047</v>
      </c>
      <c r="O34" s="52">
        <f t="shared" si="13"/>
        <v>204922.3638470452</v>
      </c>
      <c r="P34" s="53">
        <v>41509</v>
      </c>
      <c r="Q34" s="38" t="s">
        <v>17</v>
      </c>
      <c r="R34" s="15"/>
    </row>
    <row r="35" spans="1:18" ht="25.5" customHeight="1">
      <c r="A35" s="43">
        <f t="shared" si="12"/>
        <v>28</v>
      </c>
      <c r="B35" s="49">
        <v>31</v>
      </c>
      <c r="C35" s="4" t="s">
        <v>62</v>
      </c>
      <c r="D35" s="32">
        <v>100</v>
      </c>
      <c r="E35" s="52">
        <f t="shared" si="9"/>
        <v>28.968713789107763</v>
      </c>
      <c r="F35" s="52">
        <v>241</v>
      </c>
      <c r="G35" s="17" t="s">
        <v>21</v>
      </c>
      <c r="H35" s="32">
        <v>12</v>
      </c>
      <c r="I35" s="31">
        <v>1</v>
      </c>
      <c r="J35" s="29">
        <f t="shared" si="11"/>
        <v>12</v>
      </c>
      <c r="K35" s="31">
        <v>1</v>
      </c>
      <c r="L35" s="52"/>
      <c r="M35" s="31">
        <v>32646.5</v>
      </c>
      <c r="N35" s="31">
        <v>2187</v>
      </c>
      <c r="O35" s="52">
        <f>M35/3.452</f>
        <v>9457.271147161066</v>
      </c>
      <c r="P35" s="56">
        <v>41330</v>
      </c>
      <c r="Q35" s="38" t="s">
        <v>22</v>
      </c>
      <c r="R35" s="15"/>
    </row>
    <row r="36" spans="1:18" ht="25.5" customHeight="1">
      <c r="A36" s="43">
        <f t="shared" si="12"/>
        <v>29</v>
      </c>
      <c r="B36" s="49" t="s">
        <v>75</v>
      </c>
      <c r="C36" s="4" t="s">
        <v>76</v>
      </c>
      <c r="D36" s="31">
        <v>59</v>
      </c>
      <c r="E36" s="52">
        <f t="shared" si="9"/>
        <v>17.091541135573582</v>
      </c>
      <c r="F36" s="52" t="s">
        <v>21</v>
      </c>
      <c r="G36" s="17" t="s">
        <v>21</v>
      </c>
      <c r="H36" s="31">
        <v>11</v>
      </c>
      <c r="I36" s="31">
        <v>1</v>
      </c>
      <c r="J36" s="29">
        <f t="shared" si="11"/>
        <v>11</v>
      </c>
      <c r="K36" s="31">
        <v>1</v>
      </c>
      <c r="L36" s="52">
        <v>178</v>
      </c>
      <c r="M36" s="31">
        <v>1657566</v>
      </c>
      <c r="N36" s="31">
        <v>127222</v>
      </c>
      <c r="O36" s="52">
        <f t="shared" si="13"/>
        <v>480175.550405562</v>
      </c>
      <c r="P36" s="57">
        <v>40330</v>
      </c>
      <c r="Q36" s="58" t="s">
        <v>78</v>
      </c>
      <c r="R36" s="15"/>
    </row>
    <row r="37" spans="1:18" ht="25.5" customHeight="1">
      <c r="A37" s="43">
        <f t="shared" si="12"/>
        <v>30</v>
      </c>
      <c r="B37" s="49" t="s">
        <v>21</v>
      </c>
      <c r="C37" s="4" t="s">
        <v>44</v>
      </c>
      <c r="D37" s="31">
        <v>56</v>
      </c>
      <c r="E37" s="52">
        <f t="shared" si="9"/>
        <v>16.22247972190035</v>
      </c>
      <c r="F37" s="52" t="s">
        <v>21</v>
      </c>
      <c r="G37" s="17" t="s">
        <v>21</v>
      </c>
      <c r="H37" s="31">
        <v>4</v>
      </c>
      <c r="I37" s="31">
        <v>1</v>
      </c>
      <c r="J37" s="29">
        <f t="shared" si="11"/>
        <v>4</v>
      </c>
      <c r="K37" s="31">
        <v>1</v>
      </c>
      <c r="L37" s="52"/>
      <c r="M37" s="31">
        <v>30171.5</v>
      </c>
      <c r="N37" s="31">
        <v>1951</v>
      </c>
      <c r="O37" s="52">
        <f t="shared" si="13"/>
        <v>8740.29548088065</v>
      </c>
      <c r="P37" s="56">
        <v>41474</v>
      </c>
      <c r="Q37" s="38" t="s">
        <v>45</v>
      </c>
      <c r="R37" s="15"/>
    </row>
    <row r="38" spans="1:17" ht="27" customHeight="1">
      <c r="A38" s="43"/>
      <c r="B38" s="49"/>
      <c r="C38" s="12" t="s">
        <v>58</v>
      </c>
      <c r="D38" s="13">
        <f>SUM(D28:D37)+D26</f>
        <v>1355190.01</v>
      </c>
      <c r="E38" s="54">
        <f>SUM(E28:E37)+E26</f>
        <v>392581.1152954809</v>
      </c>
      <c r="F38" s="13">
        <v>924656.3</v>
      </c>
      <c r="G38" s="14">
        <f>(D38-F38)/F38</f>
        <v>0.4656148560281263</v>
      </c>
      <c r="H38" s="54">
        <f>SUM(H28:H37)+H26</f>
        <v>96869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75</v>
      </c>
      <c r="C40" s="4" t="s">
        <v>77</v>
      </c>
      <c r="D40" s="31">
        <v>54</v>
      </c>
      <c r="E40" s="52">
        <f>D40/3.452</f>
        <v>15.643105446118193</v>
      </c>
      <c r="F40" s="52" t="s">
        <v>21</v>
      </c>
      <c r="G40" s="17" t="s">
        <v>21</v>
      </c>
      <c r="H40" s="31">
        <v>10</v>
      </c>
      <c r="I40" s="31">
        <v>1</v>
      </c>
      <c r="J40" s="29">
        <f>H40/I40</f>
        <v>10</v>
      </c>
      <c r="K40" s="31">
        <v>1</v>
      </c>
      <c r="L40" s="52">
        <v>64</v>
      </c>
      <c r="M40" s="31">
        <v>895425.98</v>
      </c>
      <c r="N40" s="31">
        <v>72127</v>
      </c>
      <c r="O40" s="52">
        <f>M40/3.452</f>
        <v>259393.38933951332</v>
      </c>
      <c r="P40" s="55">
        <v>41131</v>
      </c>
      <c r="Q40" s="38" t="s">
        <v>33</v>
      </c>
      <c r="R40" s="15"/>
    </row>
    <row r="41" spans="1:18" ht="25.5" customHeight="1">
      <c r="A41" s="43">
        <f>A40+1</f>
        <v>32</v>
      </c>
      <c r="B41" s="49">
        <v>25</v>
      </c>
      <c r="C41" s="4" t="s">
        <v>16</v>
      </c>
      <c r="D41" s="32">
        <v>44</v>
      </c>
      <c r="E41" s="52">
        <f>D41/3.452</f>
        <v>12.746234067207416</v>
      </c>
      <c r="F41" s="52">
        <v>906</v>
      </c>
      <c r="G41" s="17">
        <f>(D41-F41)/F41</f>
        <v>-0.9514348785871964</v>
      </c>
      <c r="H41" s="52">
        <v>8</v>
      </c>
      <c r="I41" s="31">
        <v>2</v>
      </c>
      <c r="J41" s="29">
        <f>H41/I41</f>
        <v>4</v>
      </c>
      <c r="K41" s="31">
        <v>2</v>
      </c>
      <c r="L41" s="52">
        <v>16</v>
      </c>
      <c r="M41" s="32">
        <v>1957695.45</v>
      </c>
      <c r="N41" s="52">
        <v>145849</v>
      </c>
      <c r="O41" s="52">
        <f>M41/3.452</f>
        <v>567119.1917728853</v>
      </c>
      <c r="P41" s="53">
        <v>41467</v>
      </c>
      <c r="Q41" s="38" t="s">
        <v>15</v>
      </c>
      <c r="R41" s="15"/>
    </row>
    <row r="42" spans="1:18" ht="25.5" customHeight="1">
      <c r="A42" s="43">
        <f>A41+1</f>
        <v>33</v>
      </c>
      <c r="B42" s="49"/>
      <c r="C42" s="4" t="s">
        <v>41</v>
      </c>
      <c r="D42" s="32">
        <v>39</v>
      </c>
      <c r="E42" s="52">
        <f>D42/3.452</f>
        <v>11.297798377752027</v>
      </c>
      <c r="F42" s="52" t="s">
        <v>21</v>
      </c>
      <c r="G42" s="17" t="s">
        <v>21</v>
      </c>
      <c r="H42" s="32">
        <v>3</v>
      </c>
      <c r="I42" s="31">
        <v>1</v>
      </c>
      <c r="J42" s="29">
        <f>H42/I42</f>
        <v>3</v>
      </c>
      <c r="K42" s="31">
        <v>1</v>
      </c>
      <c r="L42" s="52"/>
      <c r="M42" s="31">
        <v>108960.5</v>
      </c>
      <c r="N42" s="31">
        <v>8161</v>
      </c>
      <c r="O42" s="52">
        <f>M42/3.452</f>
        <v>31564.455388180766</v>
      </c>
      <c r="P42" s="56">
        <v>41515</v>
      </c>
      <c r="Q42" s="38" t="s">
        <v>53</v>
      </c>
      <c r="R42" s="15"/>
    </row>
    <row r="43" spans="1:18" ht="25.5" customHeight="1">
      <c r="A43" s="43">
        <f>A42+1</f>
        <v>34</v>
      </c>
      <c r="B43" s="49" t="s">
        <v>61</v>
      </c>
      <c r="C43" s="4" t="s">
        <v>73</v>
      </c>
      <c r="D43" s="32">
        <v>22</v>
      </c>
      <c r="E43" s="52">
        <f>D43/3.452</f>
        <v>6.373117033603708</v>
      </c>
      <c r="F43" s="52" t="s">
        <v>21</v>
      </c>
      <c r="G43" s="17" t="s">
        <v>21</v>
      </c>
      <c r="H43" s="52">
        <v>4</v>
      </c>
      <c r="I43" s="31">
        <v>1</v>
      </c>
      <c r="J43" s="29">
        <f>H43/I43</f>
        <v>4</v>
      </c>
      <c r="K43" s="31">
        <v>1</v>
      </c>
      <c r="L43" s="52">
        <v>48</v>
      </c>
      <c r="M43" s="32">
        <v>682790.54</v>
      </c>
      <c r="N43" s="52">
        <v>54924</v>
      </c>
      <c r="O43" s="52">
        <f>M43/3.452</f>
        <v>197795.63731170338</v>
      </c>
      <c r="P43" s="56">
        <v>41243</v>
      </c>
      <c r="Q43" s="38" t="s">
        <v>74</v>
      </c>
      <c r="R43" s="15"/>
    </row>
    <row r="44" spans="1:17" ht="27" customHeight="1">
      <c r="A44" s="43"/>
      <c r="B44" s="49"/>
      <c r="C44" s="12" t="s">
        <v>13</v>
      </c>
      <c r="D44" s="54">
        <f>SUM(D40:D43)+D38</f>
        <v>1355349.01</v>
      </c>
      <c r="E44" s="54">
        <f>SUM(E40:E43)+E38</f>
        <v>392627.1755504056</v>
      </c>
      <c r="F44" s="54">
        <v>925362.3</v>
      </c>
      <c r="G44" s="14">
        <f>(D44-F44)/F44</f>
        <v>0.4646684979493977</v>
      </c>
      <c r="H44" s="54">
        <f>SUM(H40:H43)+H38</f>
        <v>96894</v>
      </c>
      <c r="I44" s="54"/>
      <c r="J44" s="33"/>
      <c r="K44" s="35"/>
      <c r="L44" s="33"/>
      <c r="M44" s="36"/>
      <c r="N44" s="36"/>
      <c r="O44" s="36"/>
      <c r="P44" s="37"/>
      <c r="Q44" s="46"/>
    </row>
    <row r="45" spans="1:17" ht="12" customHeight="1">
      <c r="A45" s="47"/>
      <c r="B45" s="51"/>
      <c r="C45" s="9"/>
      <c r="D45" s="10"/>
      <c r="E45" s="10"/>
      <c r="F45" s="10"/>
      <c r="G45" s="22"/>
      <c r="H45" s="21"/>
      <c r="I45" s="23"/>
      <c r="J45" s="23"/>
      <c r="K45" s="34"/>
      <c r="L45" s="23"/>
      <c r="M45" s="24"/>
      <c r="N45" s="24"/>
      <c r="O45" s="24"/>
      <c r="P45" s="11"/>
      <c r="Q45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2013-11-04T13:25:52Z</dcterms:modified>
  <cp:category/>
  <cp:version/>
  <cp:contentType/>
  <cp:contentStatus/>
</cp:coreProperties>
</file>