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Lapkričio 15 - 17 d.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<sst xmlns="http://schemas.openxmlformats.org/spreadsheetml/2006/main" count="109" uniqueCount="78">
  <si>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Lapkričio 15 - 17 d.  Lietuvos kino teatruose rodytų filmų top-30 </t>
  </si>
  <si>
    <t>Lapkričio
8 - 10 d.
pajamos
(Lt)</t>
  </si>
  <si>
    <t>Lapkričio
15 - 17 d.
pajamos
(Lt)</t>
  </si>
  <si>
    <t>Lapkričio
15 - 17 d.
žiūrovų 
sk.</t>
  </si>
  <si>
    <t>Lapkričio
15 - 17 d.
pajamos
(Eur)</t>
  </si>
  <si>
    <t>Išsiskyrimas
(Jodaeiye Nader Az Simin / Separation)</t>
  </si>
  <si>
    <t>Kaunas International Film Festival</t>
  </si>
  <si>
    <t>Ogis ir tarakonai
(Oggy and the Cockroaches)</t>
  </si>
  <si>
    <t>Incognito Film</t>
  </si>
  <si>
    <t>Bjaurusis aš 2
(Despicable Me 2)</t>
  </si>
  <si>
    <t>Karališka drąsa
(Brave)</t>
  </si>
  <si>
    <t>Legendos susivienija
(The Rise of the Guardians)</t>
  </si>
  <si>
    <t>Gili gerklė
(Lovelace)</t>
  </si>
  <si>
    <t>Ekskursantė
(The Excursionist)</t>
  </si>
  <si>
    <t>Cinemark</t>
  </si>
  <si>
    <t>Laiko tiltas
(About Time)</t>
  </si>
  <si>
    <t>Forum Cinemas /
WDSMPI</t>
  </si>
  <si>
    <t>Didis grožis
(La Grande belezza / The Great Beauty)</t>
  </si>
  <si>
    <t>Prior Entertainment</t>
  </si>
  <si>
    <t>VISO (top30):</t>
  </si>
  <si>
    <t>Princesė Diana
(Diana)</t>
  </si>
  <si>
    <t>Vardas tamsoje
(A Name in the Dark)</t>
  </si>
  <si>
    <t>Garsų pasaulio įrašai</t>
  </si>
  <si>
    <t>N</t>
  </si>
  <si>
    <t>ACME Film /
Sony</t>
  </si>
  <si>
    <t>VISO (top20):</t>
  </si>
  <si>
    <t xml:space="preserve">Platintojas </t>
  </si>
  <si>
    <t>Filmas</t>
  </si>
  <si>
    <t>Premjeros
data</t>
  </si>
  <si>
    <t>Pakitimas</t>
  </si>
  <si>
    <t>Meedfilms</t>
  </si>
  <si>
    <t>Turbo</t>
  </si>
  <si>
    <t>N</t>
  </si>
  <si>
    <t>Paskutinį kartą Vegase
(Last Vegas)</t>
  </si>
  <si>
    <t>Enderio žaidimas
(Ender's Game)</t>
  </si>
  <si>
    <t>Džesmina
(Blue Jasmine)</t>
  </si>
  <si>
    <t>ACME Film</t>
  </si>
  <si>
    <t>Kaunas International Film Festival</t>
  </si>
  <si>
    <t>Adelės gyvenimas. I ir II skyrius
(La vie D'Adele - chapitres 1 et 2 / Blue is the Warmest Colour)</t>
  </si>
  <si>
    <t>Blogas senelis
(Bad Grandpa)</t>
  </si>
  <si>
    <t>Debesuota, numatoma mėsos kukulių kruša 2
(Cloudy 2: Revenge of the Leftovers)</t>
  </si>
  <si>
    <t>Karti, karti
(Gorko)</t>
  </si>
  <si>
    <t>Best Film</t>
  </si>
  <si>
    <t>Gravitacija
(Gravity)</t>
  </si>
  <si>
    <t>Seansų
sk.</t>
  </si>
  <si>
    <t>\</t>
  </si>
  <si>
    <t>ACME Film /
Warner Bros.</t>
  </si>
  <si>
    <t>Sparnai
(Planes)</t>
  </si>
  <si>
    <t>Forum Cinemas /
Paramount</t>
  </si>
  <si>
    <t>Batuotas katinas Pūkis
(Puss In Boots)</t>
  </si>
  <si>
    <t>Forum Cinemas /
Paramount</t>
  </si>
  <si>
    <t>-</t>
  </si>
  <si>
    <t>-</t>
  </si>
  <si>
    <t>Kapitonas Phillips
(Captain Phillips)</t>
  </si>
  <si>
    <t>Toras 2. Tamsos pasaulis
(Thor 2. Thor 2. The Dark World)</t>
  </si>
  <si>
    <t>Theatrical Film Distribution /
20th Century Fox</t>
  </si>
  <si>
    <t>Patarėjas
(The Counselor)</t>
  </si>
  <si>
    <t>IS</t>
  </si>
  <si>
    <t>Išankstiniai seansai</t>
  </si>
  <si>
    <t>IS</t>
  </si>
  <si>
    <t>Žiūrovų lanko-mumo vidurkis</t>
  </si>
  <si>
    <t>Pistonai: Filmas</t>
  </si>
  <si>
    <t>Garso architektūra</t>
  </si>
  <si>
    <t>Tūnąs tamsoje: antra dalis
(Insidious: Chapter 2)</t>
  </si>
  <si>
    <t>Kopijų 
sk.</t>
  </si>
  <si>
    <t>Rodymo 
savaitė</t>
  </si>
  <si>
    <t>Forum Cinemas /
WDSMPI</t>
  </si>
  <si>
    <t>-</t>
  </si>
  <si>
    <t>Forum Cinemas /
Universal</t>
  </si>
  <si>
    <t>Laiškai Sofijai
(Letters to Sofia)</t>
  </si>
  <si>
    <t>ACME Film</t>
  </si>
  <si>
    <t>\</t>
  </si>
  <si>
    <t>Bendros
pajamos
(Lt)</t>
  </si>
  <si>
    <t>Bendras
žiūrovų
sk.</t>
  </si>
  <si>
    <t>Bendros
pajamos
(Eur)</t>
  </si>
  <si>
    <t>VISO (top10):</t>
  </si>
  <si>
    <t>Theatrical Film Distribution /
20th Century Fox</t>
  </si>
  <si>
    <t>Forum Cinemas /
Paramount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</si>
</sst>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[$-409]dddd\,\ mmmm\ dd\,\ yyyy"/>
    <numFmt numFmtId="206" formatCode="yyyy\.mm\.dd;@"/>
    <numFmt numFmtId="207" formatCode="yyyy/mm/dd;@"/>
    <numFmt numFmtId="208" formatCode="mmm/yyyy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\ &quot;Lt&quot;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6" fillId="0" borderId="0" applyNumberFormat="0" applyFill="0" applyBorder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6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56.8515625" style="6" bestFit="1" customWidth="1"/>
    <col min="4" max="5" width="11.28125" style="6" bestFit="1" customWidth="1"/>
    <col min="6" max="6" width="10.7109375" style="6" bestFit="1" customWidth="1"/>
    <col min="7" max="7" width="10.8515625" style="6" bestFit="1" customWidth="1"/>
    <col min="8" max="8" width="11.281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0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27</v>
      </c>
      <c r="D3" s="31" t="s">
        <v>2</v>
      </c>
      <c r="E3" s="31" t="s">
        <v>4</v>
      </c>
      <c r="F3" s="31" t="s">
        <v>1</v>
      </c>
      <c r="G3" s="31" t="s">
        <v>29</v>
      </c>
      <c r="H3" s="31" t="s">
        <v>3</v>
      </c>
      <c r="I3" s="31" t="s">
        <v>44</v>
      </c>
      <c r="J3" s="31" t="s">
        <v>60</v>
      </c>
      <c r="K3" s="31" t="s">
        <v>64</v>
      </c>
      <c r="L3" s="31" t="s">
        <v>65</v>
      </c>
      <c r="M3" s="31" t="s">
        <v>72</v>
      </c>
      <c r="N3" s="31" t="s">
        <v>73</v>
      </c>
      <c r="O3" s="31" t="s">
        <v>74</v>
      </c>
      <c r="P3" s="31" t="s">
        <v>28</v>
      </c>
      <c r="Q3" s="32" t="s">
        <v>26</v>
      </c>
    </row>
    <row r="4" spans="1:17" ht="27.75" customHeight="1">
      <c r="A4" s="33">
        <v>1</v>
      </c>
      <c r="B4" s="36" t="s">
        <v>32</v>
      </c>
      <c r="C4" s="21" t="s">
        <v>54</v>
      </c>
      <c r="D4" s="22">
        <v>128259</v>
      </c>
      <c r="E4" s="19">
        <f aca="true" t="shared" si="0" ref="E4:E13">D4/3.452</f>
        <v>37154.982618771726</v>
      </c>
      <c r="F4" s="22" t="s">
        <v>67</v>
      </c>
      <c r="G4" s="23" t="s">
        <v>67</v>
      </c>
      <c r="H4" s="22">
        <v>7243</v>
      </c>
      <c r="I4" s="18">
        <v>142</v>
      </c>
      <c r="J4" s="8">
        <f aca="true" t="shared" si="1" ref="J4:J13">H4/I4</f>
        <v>51.00704225352113</v>
      </c>
      <c r="K4" s="18">
        <v>10</v>
      </c>
      <c r="L4" s="19">
        <v>1</v>
      </c>
      <c r="M4" s="22">
        <v>128259</v>
      </c>
      <c r="N4" s="22">
        <v>7243</v>
      </c>
      <c r="O4" s="19">
        <f>M4/3.452</f>
        <v>37154.982618771726</v>
      </c>
      <c r="P4" s="37">
        <v>41593</v>
      </c>
      <c r="Q4" s="28" t="s">
        <v>66</v>
      </c>
    </row>
    <row r="5" spans="1:17" ht="27.75" customHeight="1">
      <c r="A5" s="33">
        <f>A4+1</f>
        <v>2</v>
      </c>
      <c r="B5" s="36" t="s">
        <v>23</v>
      </c>
      <c r="C5" s="21" t="s">
        <v>56</v>
      </c>
      <c r="D5" s="22">
        <v>118490.5</v>
      </c>
      <c r="E5" s="19">
        <f t="shared" si="0"/>
        <v>34325.17381228274</v>
      </c>
      <c r="F5" s="22" t="s">
        <v>67</v>
      </c>
      <c r="G5" s="23" t="s">
        <v>67</v>
      </c>
      <c r="H5" s="22">
        <v>7731</v>
      </c>
      <c r="I5" s="18">
        <v>110</v>
      </c>
      <c r="J5" s="8">
        <f t="shared" si="1"/>
        <v>70.28181818181818</v>
      </c>
      <c r="K5" s="18">
        <v>12</v>
      </c>
      <c r="L5" s="19">
        <v>1</v>
      </c>
      <c r="M5" s="22">
        <v>125813.5</v>
      </c>
      <c r="N5" s="22">
        <v>8276</v>
      </c>
      <c r="O5" s="19">
        <f>M5/3.452</f>
        <v>36446.552723059096</v>
      </c>
      <c r="P5" s="37">
        <v>41593</v>
      </c>
      <c r="Q5" s="28" t="s">
        <v>55</v>
      </c>
    </row>
    <row r="6" spans="1:17" ht="27.75" customHeight="1">
      <c r="A6" s="33">
        <f aca="true" t="shared" si="2" ref="A6:A13">A5+1</f>
        <v>3</v>
      </c>
      <c r="B6" s="36" t="s">
        <v>23</v>
      </c>
      <c r="C6" s="21" t="s">
        <v>7</v>
      </c>
      <c r="D6" s="22">
        <v>112146.8</v>
      </c>
      <c r="E6" s="19">
        <f t="shared" si="0"/>
        <v>32487.485515643108</v>
      </c>
      <c r="F6" s="22" t="s">
        <v>67</v>
      </c>
      <c r="G6" s="23" t="s">
        <v>67</v>
      </c>
      <c r="H6" s="22">
        <v>9612</v>
      </c>
      <c r="I6" s="18">
        <v>128</v>
      </c>
      <c r="J6" s="8">
        <f t="shared" si="1"/>
        <v>75.09375</v>
      </c>
      <c r="K6" s="18">
        <v>15</v>
      </c>
      <c r="L6" s="19">
        <v>1</v>
      </c>
      <c r="M6" s="22">
        <v>114518.3</v>
      </c>
      <c r="N6" s="22">
        <v>9800</v>
      </c>
      <c r="O6" s="19">
        <f>M6/3.452</f>
        <v>33174.478563151795</v>
      </c>
      <c r="P6" s="37">
        <v>41593</v>
      </c>
      <c r="Q6" s="28" t="s">
        <v>36</v>
      </c>
    </row>
    <row r="7" spans="1:17" ht="27.75" customHeight="1">
      <c r="A7" s="33">
        <f t="shared" si="2"/>
        <v>4</v>
      </c>
      <c r="B7" s="36">
        <v>1</v>
      </c>
      <c r="C7" s="21" t="s">
        <v>40</v>
      </c>
      <c r="D7" s="22">
        <v>47205.5</v>
      </c>
      <c r="E7" s="19">
        <f t="shared" si="0"/>
        <v>13674.826187717266</v>
      </c>
      <c r="F7" s="22">
        <v>100409.5</v>
      </c>
      <c r="G7" s="23">
        <f aca="true" t="shared" si="3" ref="G7:G12">(D7-F7)/F7</f>
        <v>-0.5298701816063222</v>
      </c>
      <c r="H7" s="22">
        <v>3503</v>
      </c>
      <c r="I7" s="18">
        <v>75</v>
      </c>
      <c r="J7" s="8">
        <f t="shared" si="1"/>
        <v>46.70666666666666</v>
      </c>
      <c r="K7" s="18">
        <v>15</v>
      </c>
      <c r="L7" s="19">
        <v>4</v>
      </c>
      <c r="M7" s="22">
        <v>631782.6</v>
      </c>
      <c r="N7" s="22">
        <v>47188</v>
      </c>
      <c r="O7" s="19">
        <f>M7/3.452</f>
        <v>183019.29316338355</v>
      </c>
      <c r="P7" s="37">
        <v>41572</v>
      </c>
      <c r="Q7" s="28" t="s">
        <v>24</v>
      </c>
    </row>
    <row r="8" spans="1:17" ht="27.75" customHeight="1">
      <c r="A8" s="33">
        <f t="shared" si="2"/>
        <v>5</v>
      </c>
      <c r="B8" s="36">
        <v>2</v>
      </c>
      <c r="C8" s="21" t="s">
        <v>33</v>
      </c>
      <c r="D8" s="22">
        <v>42678.8</v>
      </c>
      <c r="E8" s="19">
        <f t="shared" si="0"/>
        <v>12363.499420625725</v>
      </c>
      <c r="F8" s="22">
        <v>88462</v>
      </c>
      <c r="G8" s="23">
        <f t="shared" si="3"/>
        <v>-0.5175465171486061</v>
      </c>
      <c r="H8" s="22">
        <v>2731</v>
      </c>
      <c r="I8" s="18">
        <v>47</v>
      </c>
      <c r="J8" s="8">
        <f t="shared" si="1"/>
        <v>58.1063829787234</v>
      </c>
      <c r="K8" s="18">
        <v>8</v>
      </c>
      <c r="L8" s="19">
        <v>2</v>
      </c>
      <c r="M8" s="22">
        <v>167634.81</v>
      </c>
      <c r="N8" s="22">
        <v>11409</v>
      </c>
      <c r="O8" s="19">
        <f aca="true" t="shared" si="4" ref="O8:O13">M8/3.452</f>
        <v>48561.6483198146</v>
      </c>
      <c r="P8" s="37">
        <v>41586</v>
      </c>
      <c r="Q8" s="28" t="s">
        <v>70</v>
      </c>
    </row>
    <row r="9" spans="1:17" ht="27.75" customHeight="1">
      <c r="A9" s="33">
        <f t="shared" si="2"/>
        <v>6</v>
      </c>
      <c r="B9" s="36">
        <v>3</v>
      </c>
      <c r="C9" s="21" t="s">
        <v>39</v>
      </c>
      <c r="D9" s="22">
        <v>33580.5</v>
      </c>
      <c r="E9" s="19">
        <f t="shared" si="0"/>
        <v>9727.838933951332</v>
      </c>
      <c r="F9" s="22">
        <v>63160.3</v>
      </c>
      <c r="G9" s="23">
        <f t="shared" si="3"/>
        <v>-0.46832899780400034</v>
      </c>
      <c r="H9" s="22">
        <v>2102</v>
      </c>
      <c r="I9" s="18">
        <v>33</v>
      </c>
      <c r="J9" s="8">
        <f t="shared" si="1"/>
        <v>63.696969696969695</v>
      </c>
      <c r="K9" s="18">
        <v>9</v>
      </c>
      <c r="L9" s="19">
        <v>4</v>
      </c>
      <c r="M9" s="22">
        <v>558554.4</v>
      </c>
      <c r="N9" s="22">
        <v>38638</v>
      </c>
      <c r="O9" s="19">
        <f t="shared" si="4"/>
        <v>161806.02549246815</v>
      </c>
      <c r="P9" s="37">
        <v>41572</v>
      </c>
      <c r="Q9" s="28" t="s">
        <v>77</v>
      </c>
    </row>
    <row r="10" spans="1:17" ht="27.75" customHeight="1">
      <c r="A10" s="33">
        <f t="shared" si="2"/>
        <v>7</v>
      </c>
      <c r="B10" s="36">
        <v>7</v>
      </c>
      <c r="C10" s="21" t="s">
        <v>41</v>
      </c>
      <c r="D10" s="22">
        <v>27691.5</v>
      </c>
      <c r="E10" s="19">
        <f t="shared" si="0"/>
        <v>8021.871378910777</v>
      </c>
      <c r="F10" s="22">
        <v>44685.5</v>
      </c>
      <c r="G10" s="23">
        <f t="shared" si="3"/>
        <v>-0.380302335209408</v>
      </c>
      <c r="H10" s="22">
        <v>1717</v>
      </c>
      <c r="I10" s="18">
        <v>26</v>
      </c>
      <c r="J10" s="8">
        <f t="shared" si="1"/>
        <v>66.03846153846153</v>
      </c>
      <c r="K10" s="18">
        <v>5</v>
      </c>
      <c r="L10" s="19">
        <v>4</v>
      </c>
      <c r="M10" s="22">
        <v>381269.5</v>
      </c>
      <c r="N10" s="22">
        <v>24428</v>
      </c>
      <c r="O10" s="19">
        <f t="shared" si="4"/>
        <v>110448.87022016222</v>
      </c>
      <c r="P10" s="37">
        <v>41572</v>
      </c>
      <c r="Q10" s="28" t="s">
        <v>42</v>
      </c>
    </row>
    <row r="11" spans="1:17" ht="27.75" customHeight="1">
      <c r="A11" s="33">
        <f t="shared" si="2"/>
        <v>8</v>
      </c>
      <c r="B11" s="36">
        <v>5</v>
      </c>
      <c r="C11" s="21" t="s">
        <v>31</v>
      </c>
      <c r="D11" s="22">
        <v>23009</v>
      </c>
      <c r="E11" s="19">
        <f t="shared" si="0"/>
        <v>6665.411355735805</v>
      </c>
      <c r="F11" s="22">
        <v>48044.5</v>
      </c>
      <c r="G11" s="23">
        <f t="shared" si="3"/>
        <v>-0.5210898229766154</v>
      </c>
      <c r="H11" s="22">
        <v>1799</v>
      </c>
      <c r="I11" s="18">
        <v>59</v>
      </c>
      <c r="J11" s="8">
        <f t="shared" si="1"/>
        <v>30.491525423728813</v>
      </c>
      <c r="K11" s="18">
        <v>14</v>
      </c>
      <c r="L11" s="19">
        <v>5</v>
      </c>
      <c r="M11" s="22">
        <v>788050.3</v>
      </c>
      <c r="N11" s="22">
        <v>59483</v>
      </c>
      <c r="O11" s="19">
        <f>M11/3.452</f>
        <v>228288.03592120513</v>
      </c>
      <c r="P11" s="37">
        <v>41565</v>
      </c>
      <c r="Q11" s="28" t="s">
        <v>76</v>
      </c>
    </row>
    <row r="12" spans="1:17" ht="27.75" customHeight="1">
      <c r="A12" s="33">
        <f t="shared" si="2"/>
        <v>9</v>
      </c>
      <c r="B12" s="36">
        <v>4</v>
      </c>
      <c r="C12" s="21" t="s">
        <v>61</v>
      </c>
      <c r="D12" s="22">
        <v>21796</v>
      </c>
      <c r="E12" s="19">
        <f t="shared" si="0"/>
        <v>6314.020857473928</v>
      </c>
      <c r="F12" s="22">
        <v>57847</v>
      </c>
      <c r="G12" s="23">
        <f t="shared" si="3"/>
        <v>-0.6232129583210884</v>
      </c>
      <c r="H12" s="22">
        <v>1385</v>
      </c>
      <c r="I12" s="18">
        <v>27</v>
      </c>
      <c r="J12" s="8">
        <f t="shared" si="1"/>
        <v>51.2962962962963</v>
      </c>
      <c r="K12" s="18">
        <v>6</v>
      </c>
      <c r="L12" s="19">
        <v>3</v>
      </c>
      <c r="M12" s="22">
        <v>361980</v>
      </c>
      <c r="N12" s="22">
        <v>22888</v>
      </c>
      <c r="O12" s="19">
        <f t="shared" si="4"/>
        <v>104860.95017381228</v>
      </c>
      <c r="P12" s="37">
        <v>41579</v>
      </c>
      <c r="Q12" s="28" t="s">
        <v>62</v>
      </c>
    </row>
    <row r="13" spans="1:17" ht="27.75" customHeight="1">
      <c r="A13" s="33">
        <f t="shared" si="2"/>
        <v>10</v>
      </c>
      <c r="B13" s="36" t="s">
        <v>59</v>
      </c>
      <c r="C13" s="21" t="s">
        <v>53</v>
      </c>
      <c r="D13" s="22">
        <v>18841</v>
      </c>
      <c r="E13" s="19">
        <f t="shared" si="0"/>
        <v>5457.995365005794</v>
      </c>
      <c r="F13" s="22" t="s">
        <v>67</v>
      </c>
      <c r="G13" s="23" t="s">
        <v>67</v>
      </c>
      <c r="H13" s="22">
        <v>1195</v>
      </c>
      <c r="I13" s="18">
        <v>21</v>
      </c>
      <c r="J13" s="8">
        <f t="shared" si="1"/>
        <v>56.904761904761905</v>
      </c>
      <c r="K13" s="18">
        <v>7</v>
      </c>
      <c r="L13" s="19" t="s">
        <v>57</v>
      </c>
      <c r="M13" s="22">
        <v>18841</v>
      </c>
      <c r="N13" s="22">
        <v>1195</v>
      </c>
      <c r="O13" s="19">
        <f t="shared" si="4"/>
        <v>5457.995365005794</v>
      </c>
      <c r="P13" s="37" t="s">
        <v>58</v>
      </c>
      <c r="Q13" s="28" t="s">
        <v>24</v>
      </c>
    </row>
    <row r="14" spans="1:17" ht="12.75">
      <c r="A14" s="7"/>
      <c r="B14" s="7"/>
      <c r="C14" s="24" t="s">
        <v>75</v>
      </c>
      <c r="D14" s="10">
        <f>SUM(D4:D13)</f>
        <v>573698.6</v>
      </c>
      <c r="E14" s="10">
        <f>SUM(E4:E13)</f>
        <v>166193.1054461182</v>
      </c>
      <c r="F14" s="10">
        <v>551369.3</v>
      </c>
      <c r="G14" s="26">
        <f>(D14-F14)/F14</f>
        <v>0.04049790222270251</v>
      </c>
      <c r="H14" s="10">
        <f>SUM(H4:H13)</f>
        <v>39018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" customHeight="1">
      <c r="A16" s="33">
        <f>A13+1</f>
        <v>11</v>
      </c>
      <c r="B16" s="36">
        <v>11</v>
      </c>
      <c r="C16" s="21" t="s">
        <v>13</v>
      </c>
      <c r="D16" s="22">
        <v>17533</v>
      </c>
      <c r="E16" s="19">
        <f aca="true" t="shared" si="5" ref="E16:E25">D16/3.452</f>
        <v>5079.084588644264</v>
      </c>
      <c r="F16" s="22">
        <v>26586</v>
      </c>
      <c r="G16" s="23">
        <f aca="true" t="shared" si="6" ref="G16:G24">(D16-F16)/F16</f>
        <v>-0.34051756563604907</v>
      </c>
      <c r="H16" s="22">
        <v>1465</v>
      </c>
      <c r="I16" s="18">
        <v>31</v>
      </c>
      <c r="J16" s="8">
        <f aca="true" t="shared" si="7" ref="J16:J25">H16/I16</f>
        <v>47.25806451612903</v>
      </c>
      <c r="K16" s="18">
        <v>12</v>
      </c>
      <c r="L16" s="19">
        <v>8</v>
      </c>
      <c r="M16" s="22">
        <v>501767</v>
      </c>
      <c r="N16" s="22">
        <v>40461</v>
      </c>
      <c r="O16" s="19">
        <f aca="true" t="shared" si="8" ref="O16:O25">M16/3.452</f>
        <v>145355.44611819234</v>
      </c>
      <c r="P16" s="37">
        <v>41544</v>
      </c>
      <c r="Q16" s="28" t="s">
        <v>14</v>
      </c>
    </row>
    <row r="17" spans="1:17" ht="27.75" customHeight="1">
      <c r="A17" s="33">
        <f>A16+1</f>
        <v>12</v>
      </c>
      <c r="B17" s="36">
        <v>9</v>
      </c>
      <c r="C17" s="21" t="s">
        <v>43</v>
      </c>
      <c r="D17" s="22">
        <v>13169.5</v>
      </c>
      <c r="E17" s="19">
        <f t="shared" si="5"/>
        <v>3815.034762456547</v>
      </c>
      <c r="F17" s="22">
        <v>30593.5</v>
      </c>
      <c r="G17" s="23">
        <f t="shared" si="6"/>
        <v>-0.5695327438835046</v>
      </c>
      <c r="H17" s="22">
        <v>684</v>
      </c>
      <c r="I17" s="18">
        <v>12</v>
      </c>
      <c r="J17" s="8">
        <f t="shared" si="7"/>
        <v>57</v>
      </c>
      <c r="K17" s="18">
        <v>3</v>
      </c>
      <c r="L17" s="19">
        <v>7</v>
      </c>
      <c r="M17" s="22">
        <v>792194.9</v>
      </c>
      <c r="N17" s="22">
        <v>46010</v>
      </c>
      <c r="O17" s="19">
        <f t="shared" si="8"/>
        <v>229488.67323290848</v>
      </c>
      <c r="P17" s="37">
        <v>41551</v>
      </c>
      <c r="Q17" s="28" t="s">
        <v>46</v>
      </c>
    </row>
    <row r="18" spans="1:17" ht="27.75" customHeight="1">
      <c r="A18" s="33">
        <f>A17+1</f>
        <v>13</v>
      </c>
      <c r="B18" s="36">
        <v>6</v>
      </c>
      <c r="C18" s="21" t="s">
        <v>63</v>
      </c>
      <c r="D18" s="22">
        <v>11910.5</v>
      </c>
      <c r="E18" s="19">
        <f t="shared" si="5"/>
        <v>3450.3186558516804</v>
      </c>
      <c r="F18" s="22">
        <v>44836.5</v>
      </c>
      <c r="G18" s="23">
        <f t="shared" si="6"/>
        <v>-0.7343570528475684</v>
      </c>
      <c r="H18" s="22">
        <v>743</v>
      </c>
      <c r="I18" s="18">
        <v>9</v>
      </c>
      <c r="J18" s="8">
        <f t="shared" si="7"/>
        <v>82.55555555555556</v>
      </c>
      <c r="K18" s="18">
        <v>3</v>
      </c>
      <c r="L18" s="19">
        <v>3</v>
      </c>
      <c r="M18" s="22">
        <v>218897.51</v>
      </c>
      <c r="N18" s="22">
        <v>15052</v>
      </c>
      <c r="O18" s="19">
        <f t="shared" si="8"/>
        <v>63411.79316338355</v>
      </c>
      <c r="P18" s="37">
        <v>41579</v>
      </c>
      <c r="Q18" s="28" t="s">
        <v>70</v>
      </c>
    </row>
    <row r="19" spans="1:17" ht="27.75" customHeight="1">
      <c r="A19" s="33">
        <f>A18+1</f>
        <v>14</v>
      </c>
      <c r="B19" s="36">
        <v>8</v>
      </c>
      <c r="C19" s="21" t="s">
        <v>34</v>
      </c>
      <c r="D19" s="22">
        <v>11487</v>
      </c>
      <c r="E19" s="19">
        <f t="shared" si="5"/>
        <v>3327.636152954809</v>
      </c>
      <c r="F19" s="22">
        <v>43805</v>
      </c>
      <c r="G19" s="23">
        <f t="shared" si="6"/>
        <v>-0.737769660997603</v>
      </c>
      <c r="H19" s="22">
        <v>719</v>
      </c>
      <c r="I19" s="18">
        <v>27</v>
      </c>
      <c r="J19" s="8">
        <f t="shared" si="7"/>
        <v>26.62962962962963</v>
      </c>
      <c r="K19" s="18">
        <v>5</v>
      </c>
      <c r="L19" s="19">
        <v>2</v>
      </c>
      <c r="M19" s="22">
        <v>68896</v>
      </c>
      <c r="N19" s="22">
        <v>5602</v>
      </c>
      <c r="O19" s="19">
        <f t="shared" si="8"/>
        <v>19958.285052143685</v>
      </c>
      <c r="P19" s="37">
        <v>41586</v>
      </c>
      <c r="Q19" s="28" t="s">
        <v>22</v>
      </c>
    </row>
    <row r="20" spans="1:17" ht="27" customHeight="1">
      <c r="A20" s="33">
        <f aca="true" t="shared" si="9" ref="A20:A25">A19+1</f>
        <v>15</v>
      </c>
      <c r="B20" s="36">
        <v>10</v>
      </c>
      <c r="C20" s="21" t="s">
        <v>12</v>
      </c>
      <c r="D20" s="22">
        <v>5224</v>
      </c>
      <c r="E20" s="19">
        <f t="shared" si="5"/>
        <v>1513.3256083429897</v>
      </c>
      <c r="F20" s="22">
        <v>29525.5</v>
      </c>
      <c r="G20" s="23">
        <f t="shared" si="6"/>
        <v>-0.8230681952888181</v>
      </c>
      <c r="H20" s="22">
        <v>314</v>
      </c>
      <c r="I20" s="18">
        <v>18</v>
      </c>
      <c r="J20" s="8">
        <f t="shared" si="7"/>
        <v>17.444444444444443</v>
      </c>
      <c r="K20" s="18">
        <v>5</v>
      </c>
      <c r="L20" s="19">
        <v>2</v>
      </c>
      <c r="M20" s="22">
        <v>46424.5</v>
      </c>
      <c r="N20" s="22">
        <v>3053</v>
      </c>
      <c r="O20" s="19">
        <f t="shared" si="8"/>
        <v>13448.580533024335</v>
      </c>
      <c r="P20" s="37">
        <v>41586</v>
      </c>
      <c r="Q20" s="28" t="s">
        <v>8</v>
      </c>
    </row>
    <row r="21" spans="1:17" ht="27.75" customHeight="1">
      <c r="A21" s="33">
        <f t="shared" si="9"/>
        <v>16</v>
      </c>
      <c r="B21" s="36">
        <v>13</v>
      </c>
      <c r="C21" s="21" t="s">
        <v>47</v>
      </c>
      <c r="D21" s="22">
        <v>3735</v>
      </c>
      <c r="E21" s="19">
        <f t="shared" si="5"/>
        <v>1081.981460023175</v>
      </c>
      <c r="F21" s="22">
        <v>7541</v>
      </c>
      <c r="G21" s="23">
        <f t="shared" si="6"/>
        <v>-0.5047075984617425</v>
      </c>
      <c r="H21" s="22">
        <v>328</v>
      </c>
      <c r="I21" s="18">
        <v>11</v>
      </c>
      <c r="J21" s="8">
        <f t="shared" si="7"/>
        <v>29.818181818181817</v>
      </c>
      <c r="K21" s="18">
        <v>5</v>
      </c>
      <c r="L21" s="19">
        <v>9</v>
      </c>
      <c r="M21" s="22">
        <v>692259.8</v>
      </c>
      <c r="N21" s="22">
        <v>53936</v>
      </c>
      <c r="O21" s="19">
        <f t="shared" si="8"/>
        <v>200538.76013904985</v>
      </c>
      <c r="P21" s="37">
        <v>41537</v>
      </c>
      <c r="Q21" s="28" t="s">
        <v>16</v>
      </c>
    </row>
    <row r="22" spans="1:17" ht="27.75" customHeight="1">
      <c r="A22" s="33">
        <f t="shared" si="9"/>
        <v>17</v>
      </c>
      <c r="B22" s="36">
        <v>12</v>
      </c>
      <c r="C22" s="21" t="s">
        <v>17</v>
      </c>
      <c r="D22" s="22">
        <v>2506</v>
      </c>
      <c r="E22" s="19">
        <f t="shared" si="5"/>
        <v>725.9559675550406</v>
      </c>
      <c r="F22" s="22">
        <v>9958</v>
      </c>
      <c r="G22" s="23">
        <f t="shared" si="6"/>
        <v>-0.7483430407712393</v>
      </c>
      <c r="H22" s="22">
        <v>187</v>
      </c>
      <c r="I22" s="18">
        <v>4</v>
      </c>
      <c r="J22" s="8">
        <f t="shared" si="7"/>
        <v>46.75</v>
      </c>
      <c r="K22" s="18">
        <v>2</v>
      </c>
      <c r="L22" s="19">
        <v>7</v>
      </c>
      <c r="M22" s="22">
        <v>123104.5</v>
      </c>
      <c r="N22" s="22">
        <v>12528</v>
      </c>
      <c r="O22" s="19">
        <f t="shared" si="8"/>
        <v>35661.790266512166</v>
      </c>
      <c r="P22" s="37">
        <v>41551</v>
      </c>
      <c r="Q22" s="28" t="s">
        <v>18</v>
      </c>
    </row>
    <row r="23" spans="1:17" ht="27.75" customHeight="1">
      <c r="A23" s="33">
        <f t="shared" si="9"/>
        <v>18</v>
      </c>
      <c r="B23" s="36">
        <v>16</v>
      </c>
      <c r="C23" s="21" t="s">
        <v>69</v>
      </c>
      <c r="D23" s="22">
        <v>1813</v>
      </c>
      <c r="E23" s="19">
        <f t="shared" si="5"/>
        <v>525.2027809965238</v>
      </c>
      <c r="F23" s="22">
        <v>1445</v>
      </c>
      <c r="G23" s="23">
        <f t="shared" si="6"/>
        <v>0.2546712802768166</v>
      </c>
      <c r="H23" s="22">
        <v>140</v>
      </c>
      <c r="I23" s="18">
        <v>5</v>
      </c>
      <c r="J23" s="8">
        <f t="shared" si="7"/>
        <v>28</v>
      </c>
      <c r="K23" s="18">
        <v>2</v>
      </c>
      <c r="L23" s="19">
        <v>12</v>
      </c>
      <c r="M23" s="22">
        <v>354092</v>
      </c>
      <c r="N23" s="22">
        <v>28562</v>
      </c>
      <c r="O23" s="19">
        <f t="shared" si="8"/>
        <v>102575.89803012746</v>
      </c>
      <c r="P23" s="37">
        <v>41515</v>
      </c>
      <c r="Q23" s="28" t="s">
        <v>70</v>
      </c>
    </row>
    <row r="24" spans="1:17" ht="27.75" customHeight="1">
      <c r="A24" s="33">
        <f t="shared" si="9"/>
        <v>19</v>
      </c>
      <c r="B24" s="22">
        <v>21</v>
      </c>
      <c r="C24" s="21" t="s">
        <v>35</v>
      </c>
      <c r="D24" s="22">
        <v>958</v>
      </c>
      <c r="E24" s="19">
        <f t="shared" si="5"/>
        <v>277.5202780996524</v>
      </c>
      <c r="F24" s="22">
        <v>574</v>
      </c>
      <c r="G24" s="23">
        <f t="shared" si="6"/>
        <v>0.6689895470383276</v>
      </c>
      <c r="H24" s="22">
        <v>75</v>
      </c>
      <c r="I24" s="18">
        <v>2</v>
      </c>
      <c r="J24" s="8">
        <f t="shared" si="7"/>
        <v>37.5</v>
      </c>
      <c r="K24" s="18">
        <v>1</v>
      </c>
      <c r="L24" s="19"/>
      <c r="M24" s="22">
        <v>95590</v>
      </c>
      <c r="N24" s="22">
        <v>6715</v>
      </c>
      <c r="O24" s="19">
        <f t="shared" si="8"/>
        <v>27691.19351100811</v>
      </c>
      <c r="P24" s="37">
        <v>41530</v>
      </c>
      <c r="Q24" s="28" t="s">
        <v>36</v>
      </c>
    </row>
    <row r="25" spans="1:17" ht="27.75" customHeight="1">
      <c r="A25" s="33">
        <f t="shared" si="9"/>
        <v>20</v>
      </c>
      <c r="B25" s="36" t="s">
        <v>67</v>
      </c>
      <c r="C25" s="21" t="s">
        <v>5</v>
      </c>
      <c r="D25" s="22">
        <v>396</v>
      </c>
      <c r="E25" s="19">
        <f t="shared" si="5"/>
        <v>114.71610660486675</v>
      </c>
      <c r="F25" s="22" t="s">
        <v>67</v>
      </c>
      <c r="G25" s="23" t="s">
        <v>67</v>
      </c>
      <c r="H25" s="22">
        <v>31</v>
      </c>
      <c r="I25" s="18">
        <v>3</v>
      </c>
      <c r="J25" s="8">
        <f t="shared" si="7"/>
        <v>10.333333333333334</v>
      </c>
      <c r="K25" s="18">
        <v>1</v>
      </c>
      <c r="L25" s="19"/>
      <c r="M25" s="22">
        <v>9869</v>
      </c>
      <c r="N25" s="22">
        <v>852</v>
      </c>
      <c r="O25" s="19">
        <f t="shared" si="8"/>
        <v>2858.9223638470453</v>
      </c>
      <c r="P25" s="39">
        <v>41138</v>
      </c>
      <c r="Q25" s="38" t="s">
        <v>6</v>
      </c>
    </row>
    <row r="26" spans="1:17" ht="12.75">
      <c r="A26" s="7"/>
      <c r="B26" s="7"/>
      <c r="C26" s="24" t="s">
        <v>25</v>
      </c>
      <c r="D26" s="10">
        <f>SUM(D16:D25)+D14</f>
        <v>642430.6</v>
      </c>
      <c r="E26" s="10">
        <f>SUM(E16:E25)+E14</f>
        <v>186103.88180764773</v>
      </c>
      <c r="F26" s="10">
        <v>604772.3</v>
      </c>
      <c r="G26" s="26">
        <f>(D26-F26)/F26</f>
        <v>0.062268559588459865</v>
      </c>
      <c r="H26" s="10">
        <f>SUM(H16:H25)+H14</f>
        <v>43704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45</v>
      </c>
      <c r="E27" s="15"/>
      <c r="F27" s="14" t="s">
        <v>71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>
        <v>19</v>
      </c>
      <c r="C28" s="21" t="s">
        <v>38</v>
      </c>
      <c r="D28" s="22">
        <v>372</v>
      </c>
      <c r="E28" s="19">
        <f aca="true" t="shared" si="10" ref="E28:E35">D28/3.452</f>
        <v>107.76361529548088</v>
      </c>
      <c r="F28" s="22">
        <v>824</v>
      </c>
      <c r="G28" s="23">
        <f>(D28-F28)/F28</f>
        <v>-0.5485436893203883</v>
      </c>
      <c r="H28" s="22">
        <v>27</v>
      </c>
      <c r="I28" s="18">
        <v>1</v>
      </c>
      <c r="J28" s="8">
        <f aca="true" t="shared" si="11" ref="J28:J35">H28/I28</f>
        <v>27</v>
      </c>
      <c r="K28" s="18">
        <v>2</v>
      </c>
      <c r="L28" s="19">
        <v>3</v>
      </c>
      <c r="M28" s="22">
        <v>5690</v>
      </c>
      <c r="N28" s="22">
        <v>486</v>
      </c>
      <c r="O28" s="19">
        <f aca="true" t="shared" si="12" ref="O28:O35">M28/3.452</f>
        <v>1648.3198146002317</v>
      </c>
      <c r="P28" s="37">
        <v>41579</v>
      </c>
      <c r="Q28" s="28" t="s">
        <v>37</v>
      </c>
    </row>
    <row r="29" spans="1:17" ht="27.75" customHeight="1">
      <c r="A29" s="33">
        <f aca="true" t="shared" si="13" ref="A29:A35">A28+1</f>
        <v>22</v>
      </c>
      <c r="B29" s="36" t="s">
        <v>52</v>
      </c>
      <c r="C29" s="21" t="s">
        <v>21</v>
      </c>
      <c r="D29" s="22">
        <v>264</v>
      </c>
      <c r="E29" s="19">
        <f t="shared" si="10"/>
        <v>76.47740440324449</v>
      </c>
      <c r="F29" s="22" t="s">
        <v>51</v>
      </c>
      <c r="G29" s="23" t="s">
        <v>52</v>
      </c>
      <c r="H29" s="22">
        <v>30</v>
      </c>
      <c r="I29" s="18">
        <v>3</v>
      </c>
      <c r="J29" s="8">
        <f t="shared" si="11"/>
        <v>10</v>
      </c>
      <c r="K29" s="18">
        <v>2</v>
      </c>
      <c r="L29" s="19">
        <v>5</v>
      </c>
      <c r="M29" s="22">
        <v>83994</v>
      </c>
      <c r="N29" s="22">
        <v>7609</v>
      </c>
      <c r="O29" s="19">
        <f t="shared" si="12"/>
        <v>24331.981460023177</v>
      </c>
      <c r="P29" s="37">
        <v>41558</v>
      </c>
      <c r="Q29" s="28" t="s">
        <v>30</v>
      </c>
    </row>
    <row r="30" spans="1:17" ht="27.75" customHeight="1">
      <c r="A30" s="33">
        <f t="shared" si="13"/>
        <v>23</v>
      </c>
      <c r="B30" s="36">
        <v>17</v>
      </c>
      <c r="C30" s="21" t="s">
        <v>20</v>
      </c>
      <c r="D30" s="22">
        <v>246</v>
      </c>
      <c r="E30" s="19">
        <f t="shared" si="10"/>
        <v>71.2630359212051</v>
      </c>
      <c r="F30" s="22">
        <v>785</v>
      </c>
      <c r="G30" s="23">
        <f>(D30-F30)/F30</f>
        <v>-0.686624203821656</v>
      </c>
      <c r="H30" s="22">
        <v>33</v>
      </c>
      <c r="I30" s="18">
        <v>5</v>
      </c>
      <c r="J30" s="8">
        <f t="shared" si="11"/>
        <v>6.6</v>
      </c>
      <c r="K30" s="18">
        <v>1</v>
      </c>
      <c r="L30" s="19">
        <v>6</v>
      </c>
      <c r="M30" s="22">
        <v>99186.5</v>
      </c>
      <c r="N30" s="22">
        <v>8166</v>
      </c>
      <c r="O30" s="19">
        <f t="shared" si="12"/>
        <v>28733.05330243337</v>
      </c>
      <c r="P30" s="37">
        <v>41558</v>
      </c>
      <c r="Q30" s="28" t="s">
        <v>70</v>
      </c>
    </row>
    <row r="31" spans="1:17" ht="27.75" customHeight="1">
      <c r="A31" s="33">
        <f t="shared" si="13"/>
        <v>24</v>
      </c>
      <c r="B31" s="36" t="s">
        <v>52</v>
      </c>
      <c r="C31" s="21" t="s">
        <v>9</v>
      </c>
      <c r="D31" s="22">
        <v>216</v>
      </c>
      <c r="E31" s="19">
        <f t="shared" si="10"/>
        <v>62.57242178447277</v>
      </c>
      <c r="F31" s="22" t="s">
        <v>51</v>
      </c>
      <c r="G31" s="23" t="s">
        <v>52</v>
      </c>
      <c r="H31" s="22">
        <v>40</v>
      </c>
      <c r="I31" s="18">
        <v>2</v>
      </c>
      <c r="J31" s="8">
        <f t="shared" si="11"/>
        <v>20</v>
      </c>
      <c r="K31" s="18">
        <v>2</v>
      </c>
      <c r="L31" s="19">
        <v>19</v>
      </c>
      <c r="M31" s="22">
        <v>1957911.45</v>
      </c>
      <c r="N31" s="22">
        <v>145889</v>
      </c>
      <c r="O31" s="19">
        <f t="shared" si="12"/>
        <v>567181.7641946698</v>
      </c>
      <c r="P31" s="37">
        <v>41467</v>
      </c>
      <c r="Q31" s="40" t="s">
        <v>68</v>
      </c>
    </row>
    <row r="32" spans="1:17" ht="27.75" customHeight="1">
      <c r="A32" s="33">
        <f t="shared" si="13"/>
        <v>25</v>
      </c>
      <c r="B32" s="36">
        <v>20</v>
      </c>
      <c r="C32" s="21" t="s">
        <v>15</v>
      </c>
      <c r="D32" s="22">
        <v>210</v>
      </c>
      <c r="E32" s="19">
        <f t="shared" si="10"/>
        <v>60.83429895712631</v>
      </c>
      <c r="F32" s="22">
        <v>672</v>
      </c>
      <c r="G32" s="23">
        <f>(D32-F32)/F32</f>
        <v>-0.6875</v>
      </c>
      <c r="H32" s="22">
        <v>16</v>
      </c>
      <c r="I32" s="18">
        <v>1</v>
      </c>
      <c r="J32" s="8">
        <f t="shared" si="11"/>
        <v>16</v>
      </c>
      <c r="K32" s="18">
        <v>1</v>
      </c>
      <c r="L32" s="19">
        <v>8</v>
      </c>
      <c r="M32" s="22">
        <v>119178</v>
      </c>
      <c r="N32" s="22">
        <v>8897</v>
      </c>
      <c r="O32" s="19">
        <f t="shared" si="12"/>
        <v>34524.33371958285</v>
      </c>
      <c r="P32" s="37">
        <v>41544</v>
      </c>
      <c r="Q32" s="28" t="s">
        <v>68</v>
      </c>
    </row>
    <row r="33" spans="1:17" ht="27.75" customHeight="1">
      <c r="A33" s="33">
        <f t="shared" si="13"/>
        <v>26</v>
      </c>
      <c r="B33" s="36" t="s">
        <v>52</v>
      </c>
      <c r="C33" s="21" t="s">
        <v>10</v>
      </c>
      <c r="D33" s="22">
        <v>66</v>
      </c>
      <c r="E33" s="19">
        <f t="shared" si="10"/>
        <v>19.119351100811123</v>
      </c>
      <c r="F33" s="22" t="s">
        <v>51</v>
      </c>
      <c r="G33" s="23" t="s">
        <v>52</v>
      </c>
      <c r="H33" s="22">
        <v>12</v>
      </c>
      <c r="I33" s="18">
        <v>1</v>
      </c>
      <c r="J33" s="8">
        <f t="shared" si="11"/>
        <v>12</v>
      </c>
      <c r="K33" s="18">
        <v>1</v>
      </c>
      <c r="L33" s="19">
        <v>67</v>
      </c>
      <c r="M33" s="22">
        <v>895513.98</v>
      </c>
      <c r="N33" s="22">
        <v>72144</v>
      </c>
      <c r="O33" s="19">
        <f t="shared" si="12"/>
        <v>259418.88180764773</v>
      </c>
      <c r="P33" s="39">
        <v>41131</v>
      </c>
      <c r="Q33" s="28" t="s">
        <v>66</v>
      </c>
    </row>
    <row r="34" spans="1:17" ht="27.75" customHeight="1">
      <c r="A34" s="33">
        <f t="shared" si="13"/>
        <v>27</v>
      </c>
      <c r="B34" s="36" t="s">
        <v>52</v>
      </c>
      <c r="C34" s="21" t="s">
        <v>11</v>
      </c>
      <c r="D34" s="22">
        <v>54</v>
      </c>
      <c r="E34" s="19">
        <f t="shared" si="10"/>
        <v>15.643105446118193</v>
      </c>
      <c r="F34" s="22" t="s">
        <v>51</v>
      </c>
      <c r="G34" s="23" t="s">
        <v>52</v>
      </c>
      <c r="H34" s="22">
        <v>10</v>
      </c>
      <c r="I34" s="18">
        <v>1</v>
      </c>
      <c r="J34" s="8">
        <f t="shared" si="11"/>
        <v>10</v>
      </c>
      <c r="K34" s="18">
        <v>1</v>
      </c>
      <c r="L34" s="19">
        <v>51</v>
      </c>
      <c r="M34" s="22">
        <v>682844.54</v>
      </c>
      <c r="N34" s="22">
        <v>54934</v>
      </c>
      <c r="O34" s="19">
        <f t="shared" si="12"/>
        <v>197811.28041714948</v>
      </c>
      <c r="P34" s="39">
        <v>41243</v>
      </c>
      <c r="Q34" s="28" t="s">
        <v>48</v>
      </c>
    </row>
    <row r="35" spans="1:17" ht="27.75" customHeight="1">
      <c r="A35" s="33">
        <f t="shared" si="13"/>
        <v>28</v>
      </c>
      <c r="B35" s="36" t="s">
        <v>52</v>
      </c>
      <c r="C35" s="41" t="s">
        <v>49</v>
      </c>
      <c r="D35" s="22">
        <v>33</v>
      </c>
      <c r="E35" s="19">
        <f t="shared" si="10"/>
        <v>9.559675550405561</v>
      </c>
      <c r="F35" s="22" t="s">
        <v>51</v>
      </c>
      <c r="G35" s="23" t="s">
        <v>52</v>
      </c>
      <c r="H35" s="22">
        <v>7</v>
      </c>
      <c r="I35" s="18">
        <v>1</v>
      </c>
      <c r="J35" s="8">
        <f t="shared" si="11"/>
        <v>7</v>
      </c>
      <c r="K35" s="18">
        <v>1</v>
      </c>
      <c r="L35" s="19">
        <v>100</v>
      </c>
      <c r="M35" s="22">
        <v>2185964.5</v>
      </c>
      <c r="N35" s="22">
        <v>158360</v>
      </c>
      <c r="O35" s="19">
        <f t="shared" si="12"/>
        <v>633245.7995365006</v>
      </c>
      <c r="P35" s="37">
        <v>40900</v>
      </c>
      <c r="Q35" s="40" t="s">
        <v>50</v>
      </c>
    </row>
    <row r="36" spans="1:17" ht="12.75">
      <c r="A36" s="7"/>
      <c r="B36" s="7"/>
      <c r="C36" s="24" t="s">
        <v>19</v>
      </c>
      <c r="D36" s="10">
        <f>SUM(D28:D35)+D26</f>
        <v>643891.6</v>
      </c>
      <c r="E36" s="10">
        <f>SUM(E28:E35)+E26</f>
        <v>186527.1147161066</v>
      </c>
      <c r="F36" s="10">
        <v>606208.3</v>
      </c>
      <c r="G36" s="26">
        <f>(D36-F36)/F36</f>
        <v>0.06216229635918863</v>
      </c>
      <c r="H36" s="10">
        <f>SUM(H28:H35)+H26</f>
        <v>43879</v>
      </c>
      <c r="I36" s="25"/>
      <c r="J36" s="11"/>
      <c r="K36" s="12"/>
      <c r="L36" s="11"/>
      <c r="M36" s="9"/>
      <c r="N36" s="9"/>
      <c r="O36" s="19"/>
      <c r="P36" s="20"/>
      <c r="Q36" s="34"/>
    </row>
    <row r="37" spans="1:17" ht="12" customHeight="1">
      <c r="A37" s="13"/>
      <c r="B37" s="13"/>
      <c r="C37" s="27"/>
      <c r="D37" s="14"/>
      <c r="E37" s="15"/>
      <c r="F37" s="14"/>
      <c r="G37" s="15"/>
      <c r="H37" s="14"/>
      <c r="I37" s="15"/>
      <c r="J37" s="16"/>
      <c r="K37" s="15"/>
      <c r="L37" s="16"/>
      <c r="M37" s="15"/>
      <c r="N37" s="15"/>
      <c r="O37" s="15"/>
      <c r="P37" s="17"/>
      <c r="Q37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admin</cp:lastModifiedBy>
  <cp:lastPrinted>2012-07-23T12:02:51Z</cp:lastPrinted>
  <dcterms:created xsi:type="dcterms:W3CDTF">2010-06-21T12:51:40Z</dcterms:created>
  <dcterms:modified xsi:type="dcterms:W3CDTF">2013-11-19T07:57:14Z</dcterms:modified>
  <cp:category/>
  <cp:version/>
  <cp:contentType/>
  <cp:contentStatus/>
</cp:coreProperties>
</file>