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tabRatio="601" activeTab="0"/>
  </bookViews>
  <sheets>
    <sheet name="Gruodžio 20 - 26 d.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<sst xmlns="http://schemas.openxmlformats.org/spreadsheetml/2006/main" count="143" uniqueCount="97">
  <si>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Gruodžio
 20 - 26 d. 
pajamos
(Lt)</t>
  </si>
  <si>
    <t>Patarėjas
(The Counselor)</t>
  </si>
  <si>
    <t>Stalingradas
(Stalingrad)</t>
  </si>
  <si>
    <t>Turbo</t>
  </si>
  <si>
    <t>Purvas
(Filth)</t>
  </si>
  <si>
    <t>Forum Cinemas /
WDSMPI</t>
  </si>
  <si>
    <t>Didis grožis
(La Grande belezza / The Great Beauty)</t>
  </si>
  <si>
    <t>Prior Entertainment</t>
  </si>
  <si>
    <t>Debesuota, numatoma mėsos kukulių kruša 2
(Cloudy 2: Revenge of the Leftovers)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</si>
  <si>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</si>
  <si>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</si>
  <si>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</si>
  <si>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</si>
  <si>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</si>
  <si>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</si>
  <si>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</si>
  <si>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</si>
  <si>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</si>
  <si>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</si>
  <si>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</si>
  <si>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</si>
  <si>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Forum Cinemas /
WDSMPI</t>
  </si>
  <si>
    <t>-</t>
  </si>
  <si>
    <t>Bado žaidynės. Ugnies medžioklė
(The Hunger Games: Catching Fire)</t>
  </si>
  <si>
    <t>Gėlėti sapnai
(Moon Indigo)</t>
  </si>
  <si>
    <t>ACME Film</t>
  </si>
  <si>
    <t>Kaip pavogti žmoną
(How to Steal a Wife)</t>
  </si>
  <si>
    <t>Pasivaikščiojimas su dinozaurais
(Walking with Dinosaurs)</t>
  </si>
  <si>
    <t>Dvi motinos
(Two Mothers)</t>
  </si>
  <si>
    <t>Džesmina
(Blue Jasmine)</t>
  </si>
  <si>
    <t>Meilė
(L'Amour / Love)</t>
  </si>
  <si>
    <t>Planetos filmai</t>
  </si>
  <si>
    <t>Paskutinė riba
(Homefront)</t>
  </si>
  <si>
    <t>BigSales</t>
  </si>
  <si>
    <t>ACME Film /
Warner Bros.</t>
  </si>
  <si>
    <t>IS</t>
  </si>
  <si>
    <t>N</t>
  </si>
  <si>
    <t>Lorė
(Lore)</t>
  </si>
  <si>
    <t>Kaunas International Film Festival</t>
  </si>
  <si>
    <t>Hobitas: Smogo dykynė
(Hobbit: The Desolation of Smaug)</t>
  </si>
  <si>
    <t>Kalakutai: atgal į ateitį
(Free Birds)</t>
  </si>
  <si>
    <t>Išankstiniai seansai</t>
  </si>
  <si>
    <t>Ogis ir tarakonai
(Oggy and the Cockroaches)</t>
  </si>
  <si>
    <t>Gruodžio
 20 - 26 d.
žiūrovų
sk.</t>
  </si>
  <si>
    <t>Gruodžio
 20 - 26 d.
pajamos
(Eur)</t>
  </si>
  <si>
    <t>Aš tuoj grįšiu
(On My Way / Elle S’En Va)</t>
  </si>
  <si>
    <t>A-One Films</t>
  </si>
  <si>
    <t>-</t>
  </si>
  <si>
    <t>Pilnos rankos pistoletų
(Una Pistola el cada mano / A Gun in Each Hand)</t>
  </si>
  <si>
    <t>IS</t>
  </si>
  <si>
    <t>47 roninai
(47 Ronin)</t>
  </si>
  <si>
    <t>Forum Cinemas /
Universal</t>
  </si>
  <si>
    <t>IS</t>
  </si>
  <si>
    <t>-</t>
  </si>
  <si>
    <t>Sparnai
(Planes)</t>
  </si>
  <si>
    <t>Mikė Pūkuotukas
(Winnie the Pooh)</t>
  </si>
  <si>
    <t>Šrekas. Ilgai ir laimingai
(Shrek Forever After)</t>
  </si>
  <si>
    <t>Batuotas katinas Pūkis
(Puss In Boots)</t>
  </si>
  <si>
    <t>Forum Cinemas /
Paramount</t>
  </si>
  <si>
    <t>-</t>
  </si>
  <si>
    <t xml:space="preserve">Volterio Mičio slaptas gyvenimas
(Secret Life of Walter Mitty) </t>
  </si>
  <si>
    <t>Kerė
(Carrie)</t>
  </si>
  <si>
    <t>ACME Film</t>
  </si>
  <si>
    <t>IS</t>
  </si>
  <si>
    <t>Eglutės 3
(Елки 3 / Yolki 3)</t>
  </si>
  <si>
    <t>-</t>
  </si>
  <si>
    <t>Trispalvis
(Tricolour)</t>
  </si>
  <si>
    <t>VŠĮ Filmuva</t>
  </si>
  <si>
    <t>Theatrical Film Distribution /
20th Century Fox</t>
  </si>
  <si>
    <t>Theatrical Film Distribution /
20th Century Fox</t>
  </si>
  <si>
    <t>Moterys meluoja geriau. Kristina
(Women Lie Better. Kristina)</t>
  </si>
  <si>
    <t>Singing Fish</t>
  </si>
  <si>
    <t>ACME Film /
Sony</t>
  </si>
  <si>
    <t>Meilei nereikia žodžių
(Enough Said)</t>
  </si>
  <si>
    <t>Lenktynės
(Rush)</t>
  </si>
  <si>
    <t>Lūžęs gyvenimo ratas
(The Broken Circle Breakdown)</t>
  </si>
  <si>
    <t>Garsas</t>
  </si>
  <si>
    <t>VISO:</t>
  </si>
  <si>
    <t>N</t>
  </si>
  <si>
    <t>Forum Cinemas /
WDSMPI</t>
  </si>
  <si>
    <t>Ralfas Griovėjas
(Wreck-It Ralph)</t>
  </si>
  <si>
    <t>Sėkmės sala
(Ostrov vezeniya)</t>
  </si>
  <si>
    <t>Top Film</t>
  </si>
  <si>
    <t>Top Film</t>
  </si>
  <si>
    <t>Žudymo sezonas
(Killing Season)</t>
  </si>
  <si>
    <t>Monstrų universitetas
(Monsters University)</t>
  </si>
  <si>
    <t>Gravitacija
(Gravity)</t>
  </si>
  <si>
    <t>ACME Film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</si>
  <si>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</si>
  <si>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</si>
  <si>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</si>
  <si>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</si>
  <si>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</si>
  <si>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</si>
  <si>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</si>
  <si>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Gruodžio 20 - 26 d. Lietuvos kino teatruose rodytų filmų top-30</t>
  </si>
  <si>
    <t>Gruodžio
 13 - 19 d. 
pajamos
(Lt)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</si>
</sst>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 applyProtection="1">
      <alignment horizontal="center" vertical="center" wrapText="1"/>
      <protection/>
    </xf>
    <xf numFmtId="204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6" width="11.28125" style="3" bestFit="1" customWidth="1"/>
    <col min="7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95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16</v>
      </c>
      <c r="D3" s="41" t="s">
        <v>0</v>
      </c>
      <c r="E3" s="41" t="s">
        <v>44</v>
      </c>
      <c r="F3" s="41" t="s">
        <v>96</v>
      </c>
      <c r="G3" s="41" t="s">
        <v>17</v>
      </c>
      <c r="H3" s="41" t="s">
        <v>43</v>
      </c>
      <c r="I3" s="41" t="s">
        <v>12</v>
      </c>
      <c r="J3" s="41" t="s">
        <v>94</v>
      </c>
      <c r="K3" s="41" t="s">
        <v>13</v>
      </c>
      <c r="L3" s="41" t="s">
        <v>18</v>
      </c>
      <c r="M3" s="41" t="s">
        <v>89</v>
      </c>
      <c r="N3" s="41" t="s">
        <v>90</v>
      </c>
      <c r="O3" s="41" t="s">
        <v>15</v>
      </c>
      <c r="P3" s="41" t="s">
        <v>91</v>
      </c>
      <c r="Q3" s="42" t="s">
        <v>11</v>
      </c>
    </row>
    <row r="4" spans="1:18" ht="25.5" customHeight="1">
      <c r="A4" s="43">
        <v>1</v>
      </c>
      <c r="B4" s="49" t="s">
        <v>36</v>
      </c>
      <c r="C4" s="4" t="s">
        <v>26</v>
      </c>
      <c r="D4" s="32">
        <v>441555</v>
      </c>
      <c r="E4" s="52">
        <f aca="true" t="shared" si="0" ref="E4:E13">D4/3.452</f>
        <v>127912.80417149479</v>
      </c>
      <c r="F4" s="52" t="s">
        <v>22</v>
      </c>
      <c r="G4" s="17" t="s">
        <v>22</v>
      </c>
      <c r="H4" s="32">
        <v>29350</v>
      </c>
      <c r="I4" s="31">
        <v>297</v>
      </c>
      <c r="J4" s="29">
        <f aca="true" t="shared" si="1" ref="J4:J13">H4/I4</f>
        <v>98.82154882154882</v>
      </c>
      <c r="K4" s="31">
        <v>13</v>
      </c>
      <c r="L4" s="52">
        <v>1</v>
      </c>
      <c r="M4" s="32">
        <v>473307</v>
      </c>
      <c r="N4" s="32">
        <v>31516</v>
      </c>
      <c r="O4" s="52">
        <f>M4/3.452</f>
        <v>137110.95017381228</v>
      </c>
      <c r="P4" s="59">
        <v>41628</v>
      </c>
      <c r="Q4" s="38" t="s">
        <v>25</v>
      </c>
      <c r="R4" s="15"/>
    </row>
    <row r="5" spans="1:18" ht="25.5" customHeight="1">
      <c r="A5" s="43">
        <f>A4+1</f>
        <v>2</v>
      </c>
      <c r="B5" s="49">
        <v>1</v>
      </c>
      <c r="C5" s="4" t="s">
        <v>39</v>
      </c>
      <c r="D5" s="32">
        <v>303877</v>
      </c>
      <c r="E5" s="52">
        <f t="shared" si="0"/>
        <v>88029.258400927</v>
      </c>
      <c r="F5" s="52">
        <v>440647.1</v>
      </c>
      <c r="G5" s="17">
        <f>(D5-F5)/F5</f>
        <v>-0.31038465928857806</v>
      </c>
      <c r="H5" s="32">
        <v>16795</v>
      </c>
      <c r="I5" s="31">
        <v>233</v>
      </c>
      <c r="J5" s="29">
        <f t="shared" si="1"/>
        <v>72.08154506437768</v>
      </c>
      <c r="K5" s="31">
        <v>21</v>
      </c>
      <c r="L5" s="52">
        <v>2</v>
      </c>
      <c r="M5" s="32">
        <v>787480</v>
      </c>
      <c r="N5" s="32">
        <v>43764</v>
      </c>
      <c r="O5" s="52">
        <f>M5/3.452</f>
        <v>228122.8273464658</v>
      </c>
      <c r="P5" s="54">
        <v>41621</v>
      </c>
      <c r="Q5" s="38" t="s">
        <v>34</v>
      </c>
      <c r="R5" s="15"/>
    </row>
    <row r="6" spans="1:18" ht="25.5" customHeight="1">
      <c r="A6" s="43">
        <f aca="true" t="shared" si="2" ref="A6:A13">A5+1</f>
        <v>3</v>
      </c>
      <c r="B6" s="49" t="s">
        <v>36</v>
      </c>
      <c r="C6" s="4" t="s">
        <v>27</v>
      </c>
      <c r="D6" s="32">
        <v>187593.25</v>
      </c>
      <c r="E6" s="52">
        <f t="shared" si="0"/>
        <v>54343.3516801854</v>
      </c>
      <c r="F6" s="52" t="s">
        <v>22</v>
      </c>
      <c r="G6" s="17" t="s">
        <v>22</v>
      </c>
      <c r="H6" s="32">
        <v>12539</v>
      </c>
      <c r="I6" s="31">
        <v>320</v>
      </c>
      <c r="J6" s="29">
        <f t="shared" si="1"/>
        <v>39.184375</v>
      </c>
      <c r="K6" s="31">
        <v>19</v>
      </c>
      <c r="L6" s="52">
        <v>1</v>
      </c>
      <c r="M6" s="32">
        <v>197081.73</v>
      </c>
      <c r="N6" s="32">
        <v>13229</v>
      </c>
      <c r="O6" s="52">
        <f>M6/3.452</f>
        <v>57092.042294322135</v>
      </c>
      <c r="P6" s="59">
        <v>41628</v>
      </c>
      <c r="Q6" s="38" t="s">
        <v>68</v>
      </c>
      <c r="R6" s="15"/>
    </row>
    <row r="7" spans="1:18" ht="25.5" customHeight="1">
      <c r="A7" s="43">
        <f t="shared" si="2"/>
        <v>4</v>
      </c>
      <c r="B7" s="49">
        <v>3</v>
      </c>
      <c r="C7" s="4" t="s">
        <v>40</v>
      </c>
      <c r="D7" s="32">
        <v>130678</v>
      </c>
      <c r="E7" s="52">
        <f t="shared" si="0"/>
        <v>37855.735805330245</v>
      </c>
      <c r="F7" s="52">
        <v>132035</v>
      </c>
      <c r="G7" s="17">
        <f>(D7-F7)/F7</f>
        <v>-0.010277577914946795</v>
      </c>
      <c r="H7" s="32">
        <v>9994</v>
      </c>
      <c r="I7" s="31">
        <v>294</v>
      </c>
      <c r="J7" s="29">
        <f t="shared" si="1"/>
        <v>33.993197278911566</v>
      </c>
      <c r="K7" s="31">
        <v>13</v>
      </c>
      <c r="L7" s="52">
        <v>2</v>
      </c>
      <c r="M7" s="32">
        <v>311335</v>
      </c>
      <c r="N7" s="32">
        <v>23423</v>
      </c>
      <c r="O7" s="52">
        <f aca="true" t="shared" si="3" ref="O7:O13">M7/3.452</f>
        <v>90189.74507531866</v>
      </c>
      <c r="P7" s="54">
        <v>41621</v>
      </c>
      <c r="Q7" s="38" t="s">
        <v>20</v>
      </c>
      <c r="R7" s="15"/>
    </row>
    <row r="8" spans="1:18" ht="25.5" customHeight="1">
      <c r="A8" s="43">
        <f t="shared" si="2"/>
        <v>5</v>
      </c>
      <c r="B8" s="49">
        <v>2</v>
      </c>
      <c r="C8" s="4" t="s">
        <v>70</v>
      </c>
      <c r="D8" s="32">
        <v>107725</v>
      </c>
      <c r="E8" s="52">
        <f t="shared" si="0"/>
        <v>31206.54692931634</v>
      </c>
      <c r="F8" s="52">
        <v>170250.3</v>
      </c>
      <c r="G8" s="17">
        <f>(D8-F8)/F8</f>
        <v>-0.3672551531480414</v>
      </c>
      <c r="H8" s="32">
        <v>6961</v>
      </c>
      <c r="I8" s="31">
        <v>168</v>
      </c>
      <c r="J8" s="29">
        <f t="shared" si="1"/>
        <v>41.43452380952381</v>
      </c>
      <c r="K8" s="31">
        <v>10</v>
      </c>
      <c r="L8" s="52">
        <v>4</v>
      </c>
      <c r="M8" s="32">
        <v>1503683.14</v>
      </c>
      <c r="N8" s="32">
        <v>104001</v>
      </c>
      <c r="O8" s="52">
        <f t="shared" si="3"/>
        <v>435597.6651216686</v>
      </c>
      <c r="P8" s="54">
        <v>41607</v>
      </c>
      <c r="Q8" s="38" t="s">
        <v>71</v>
      </c>
      <c r="R8" s="15"/>
    </row>
    <row r="9" spans="1:18" ht="25.5" customHeight="1">
      <c r="A9" s="43">
        <f t="shared" si="2"/>
        <v>6</v>
      </c>
      <c r="B9" s="49" t="s">
        <v>49</v>
      </c>
      <c r="C9" s="4" t="s">
        <v>50</v>
      </c>
      <c r="D9" s="32">
        <v>78469.7</v>
      </c>
      <c r="E9" s="52">
        <f t="shared" si="0"/>
        <v>22731.662804171494</v>
      </c>
      <c r="F9" s="52" t="s">
        <v>22</v>
      </c>
      <c r="G9" s="17" t="s">
        <v>22</v>
      </c>
      <c r="H9" s="32">
        <v>4178</v>
      </c>
      <c r="I9" s="31">
        <v>87</v>
      </c>
      <c r="J9" s="29">
        <f t="shared" si="1"/>
        <v>48.02298850574713</v>
      </c>
      <c r="K9" s="31">
        <v>8</v>
      </c>
      <c r="L9" s="52" t="s">
        <v>52</v>
      </c>
      <c r="M9" s="32">
        <v>78469.7</v>
      </c>
      <c r="N9" s="32">
        <v>4178</v>
      </c>
      <c r="O9" s="52">
        <f t="shared" si="3"/>
        <v>22731.662804171494</v>
      </c>
      <c r="P9" s="59" t="s">
        <v>41</v>
      </c>
      <c r="Q9" s="38" t="s">
        <v>51</v>
      </c>
      <c r="R9" s="15"/>
    </row>
    <row r="10" spans="1:18" ht="25.5" customHeight="1">
      <c r="A10" s="43">
        <f t="shared" si="2"/>
        <v>7</v>
      </c>
      <c r="B10" s="49" t="s">
        <v>78</v>
      </c>
      <c r="C10" s="4" t="s">
        <v>61</v>
      </c>
      <c r="D10" s="32">
        <v>65093</v>
      </c>
      <c r="E10" s="52">
        <f t="shared" si="0"/>
        <v>18856.604866743917</v>
      </c>
      <c r="F10" s="52" t="s">
        <v>22</v>
      </c>
      <c r="G10" s="17" t="s">
        <v>22</v>
      </c>
      <c r="H10" s="32">
        <v>4145</v>
      </c>
      <c r="I10" s="31">
        <v>113</v>
      </c>
      <c r="J10" s="29">
        <f t="shared" si="1"/>
        <v>36.68141592920354</v>
      </c>
      <c r="K10" s="31">
        <v>8</v>
      </c>
      <c r="L10" s="52">
        <v>1</v>
      </c>
      <c r="M10" s="32">
        <v>65093</v>
      </c>
      <c r="N10" s="32">
        <v>4145</v>
      </c>
      <c r="O10" s="52">
        <f t="shared" si="3"/>
        <v>18856.604866743917</v>
      </c>
      <c r="P10" s="59">
        <v>41628</v>
      </c>
      <c r="Q10" s="38" t="s">
        <v>88</v>
      </c>
      <c r="R10" s="15"/>
    </row>
    <row r="11" spans="1:18" ht="25.5" customHeight="1">
      <c r="A11" s="43">
        <f t="shared" si="2"/>
        <v>8</v>
      </c>
      <c r="B11" s="49">
        <v>4</v>
      </c>
      <c r="C11" s="4" t="s">
        <v>2</v>
      </c>
      <c r="D11" s="32">
        <v>25909</v>
      </c>
      <c r="E11" s="52">
        <f t="shared" si="0"/>
        <v>7505.50405561993</v>
      </c>
      <c r="F11" s="52">
        <v>49570</v>
      </c>
      <c r="G11" s="17">
        <f>(D11-F11)/F11</f>
        <v>-0.477324994956627</v>
      </c>
      <c r="H11" s="32">
        <v>1605</v>
      </c>
      <c r="I11" s="31">
        <v>42</v>
      </c>
      <c r="J11" s="29">
        <f t="shared" si="1"/>
        <v>38.214285714285715</v>
      </c>
      <c r="K11" s="31">
        <v>5</v>
      </c>
      <c r="L11" s="52">
        <v>4</v>
      </c>
      <c r="M11" s="32">
        <v>430964</v>
      </c>
      <c r="N11" s="32">
        <v>28434</v>
      </c>
      <c r="O11" s="52">
        <f t="shared" si="3"/>
        <v>124844.72769409038</v>
      </c>
      <c r="P11" s="54">
        <v>41607</v>
      </c>
      <c r="Q11" s="38" t="s">
        <v>72</v>
      </c>
      <c r="R11" s="15"/>
    </row>
    <row r="12" spans="1:18" ht="25.5" customHeight="1">
      <c r="A12" s="43">
        <f t="shared" si="2"/>
        <v>9</v>
      </c>
      <c r="B12" s="49" t="s">
        <v>35</v>
      </c>
      <c r="C12" s="4" t="s">
        <v>64</v>
      </c>
      <c r="D12" s="32">
        <v>19654</v>
      </c>
      <c r="E12" s="52">
        <f t="shared" si="0"/>
        <v>5693.51100811124</v>
      </c>
      <c r="F12" s="52" t="s">
        <v>22</v>
      </c>
      <c r="G12" s="17" t="s">
        <v>22</v>
      </c>
      <c r="H12" s="32">
        <v>1168</v>
      </c>
      <c r="I12" s="31">
        <v>9</v>
      </c>
      <c r="J12" s="29">
        <f t="shared" si="1"/>
        <v>129.77777777777777</v>
      </c>
      <c r="K12" s="31">
        <v>7</v>
      </c>
      <c r="L12" s="52" t="s">
        <v>63</v>
      </c>
      <c r="M12" s="32">
        <v>19654</v>
      </c>
      <c r="N12" s="32">
        <v>1168</v>
      </c>
      <c r="O12" s="52">
        <f t="shared" si="3"/>
        <v>5693.51100811124</v>
      </c>
      <c r="P12" s="59" t="s">
        <v>41</v>
      </c>
      <c r="Q12" s="38" t="s">
        <v>62</v>
      </c>
      <c r="R12" s="15"/>
    </row>
    <row r="13" spans="1:18" ht="25.5" customHeight="1">
      <c r="A13" s="43">
        <f t="shared" si="2"/>
        <v>10</v>
      </c>
      <c r="B13" s="49">
        <v>5</v>
      </c>
      <c r="C13" s="4" t="s">
        <v>81</v>
      </c>
      <c r="D13" s="32">
        <v>17588</v>
      </c>
      <c r="E13" s="52">
        <f t="shared" si="0"/>
        <v>5095.017381228274</v>
      </c>
      <c r="F13" s="52">
        <v>40850.2</v>
      </c>
      <c r="G13" s="17">
        <f>(D13-F13)/F13</f>
        <v>-0.5694513123558759</v>
      </c>
      <c r="H13" s="32">
        <v>1056</v>
      </c>
      <c r="I13" s="31">
        <v>42</v>
      </c>
      <c r="J13" s="29">
        <f t="shared" si="1"/>
        <v>25.142857142857142</v>
      </c>
      <c r="K13" s="31">
        <v>4</v>
      </c>
      <c r="L13" s="52">
        <v>2</v>
      </c>
      <c r="M13" s="32">
        <v>58438.2</v>
      </c>
      <c r="N13" s="32">
        <v>3655</v>
      </c>
      <c r="O13" s="52">
        <f t="shared" si="3"/>
        <v>16928.79490150637</v>
      </c>
      <c r="P13" s="59">
        <v>41621</v>
      </c>
      <c r="Q13" s="38" t="s">
        <v>82</v>
      </c>
      <c r="R13" s="15"/>
    </row>
    <row r="14" spans="1:17" ht="27" customHeight="1">
      <c r="A14" s="43"/>
      <c r="B14" s="49"/>
      <c r="C14" s="12" t="s">
        <v>19</v>
      </c>
      <c r="D14" s="13">
        <f>SUM(D4:D13)</f>
        <v>1378141.95</v>
      </c>
      <c r="E14" s="53">
        <f>SUM(E4:E13)</f>
        <v>399229.9971031287</v>
      </c>
      <c r="F14" s="13">
        <v>965258.8999999998</v>
      </c>
      <c r="G14" s="14">
        <f>(D14-F14)/F14</f>
        <v>0.42774332357878314</v>
      </c>
      <c r="H14" s="53">
        <f>SUM(H4:H13)</f>
        <v>87791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6</v>
      </c>
      <c r="C16" s="4" t="s">
        <v>74</v>
      </c>
      <c r="D16" s="32">
        <v>14786.5</v>
      </c>
      <c r="E16" s="52">
        <f aca="true" t="shared" si="4" ref="E16:E25">D16/3.452</f>
        <v>4283.4588644264195</v>
      </c>
      <c r="F16" s="52">
        <v>33862.1</v>
      </c>
      <c r="G16" s="17">
        <f>(D16-F16)/F16</f>
        <v>-0.5633318666001222</v>
      </c>
      <c r="H16" s="32">
        <v>896</v>
      </c>
      <c r="I16" s="31">
        <v>29</v>
      </c>
      <c r="J16" s="29">
        <f aca="true" t="shared" si="5" ref="J16:J25">H16/I16</f>
        <v>30.896551724137932</v>
      </c>
      <c r="K16" s="31">
        <v>4</v>
      </c>
      <c r="L16" s="52">
        <v>3</v>
      </c>
      <c r="M16" s="57">
        <v>124591.6</v>
      </c>
      <c r="N16" s="57">
        <v>8427</v>
      </c>
      <c r="O16" s="52">
        <f aca="true" t="shared" si="6" ref="O16:O25">M16/3.452</f>
        <v>36092.58400926999</v>
      </c>
      <c r="P16" s="54">
        <v>41614</v>
      </c>
      <c r="Q16" s="38" t="s">
        <v>69</v>
      </c>
      <c r="R16" s="15"/>
    </row>
    <row r="17" spans="1:18" ht="25.5" customHeight="1">
      <c r="A17" s="43">
        <f aca="true" t="shared" si="7" ref="A17:A25">A16+1</f>
        <v>12</v>
      </c>
      <c r="B17" s="49" t="s">
        <v>49</v>
      </c>
      <c r="C17" s="4" t="s">
        <v>60</v>
      </c>
      <c r="D17" s="32">
        <v>13354.5</v>
      </c>
      <c r="E17" s="52">
        <f t="shared" si="4"/>
        <v>3868.6268829663964</v>
      </c>
      <c r="F17" s="52" t="s">
        <v>22</v>
      </c>
      <c r="G17" s="17" t="s">
        <v>22</v>
      </c>
      <c r="H17" s="32">
        <v>797</v>
      </c>
      <c r="I17" s="31">
        <v>16</v>
      </c>
      <c r="J17" s="29">
        <f t="shared" si="5"/>
        <v>49.8125</v>
      </c>
      <c r="K17" s="31">
        <v>3</v>
      </c>
      <c r="L17" s="52" t="s">
        <v>35</v>
      </c>
      <c r="M17" s="57">
        <v>13354.5</v>
      </c>
      <c r="N17" s="57">
        <v>797</v>
      </c>
      <c r="O17" s="52">
        <f t="shared" si="6"/>
        <v>3868.6268829663964</v>
      </c>
      <c r="P17" s="59" t="s">
        <v>41</v>
      </c>
      <c r="Q17" s="38" t="s">
        <v>69</v>
      </c>
      <c r="R17" s="15"/>
    </row>
    <row r="18" spans="1:18" ht="25.5" customHeight="1">
      <c r="A18" s="43">
        <f t="shared" si="7"/>
        <v>13</v>
      </c>
      <c r="B18" s="49">
        <v>8</v>
      </c>
      <c r="C18" s="4" t="s">
        <v>23</v>
      </c>
      <c r="D18" s="32">
        <v>13430.7</v>
      </c>
      <c r="E18" s="52">
        <f t="shared" si="4"/>
        <v>3890.7010428736967</v>
      </c>
      <c r="F18" s="52">
        <v>23247.5</v>
      </c>
      <c r="G18" s="17">
        <f aca="true" t="shared" si="8" ref="G18:G26">(D18-F18)/F18</f>
        <v>-0.4222733627271749</v>
      </c>
      <c r="H18" s="32">
        <v>772</v>
      </c>
      <c r="I18" s="31">
        <v>14</v>
      </c>
      <c r="J18" s="29">
        <f t="shared" si="5"/>
        <v>55.142857142857146</v>
      </c>
      <c r="K18" s="31">
        <v>2</v>
      </c>
      <c r="L18" s="52">
        <v>5</v>
      </c>
      <c r="M18" s="32">
        <v>440954.3</v>
      </c>
      <c r="N18" s="32">
        <v>29767</v>
      </c>
      <c r="O18" s="52">
        <f t="shared" si="6"/>
        <v>127738.78910776362</v>
      </c>
      <c r="P18" s="54">
        <v>41600</v>
      </c>
      <c r="Q18" s="38" t="s">
        <v>7</v>
      </c>
      <c r="R18" s="15"/>
    </row>
    <row r="19" spans="1:18" ht="25.5" customHeight="1">
      <c r="A19" s="43">
        <f t="shared" si="7"/>
        <v>14</v>
      </c>
      <c r="B19" s="49">
        <v>10</v>
      </c>
      <c r="C19" s="4" t="s">
        <v>73</v>
      </c>
      <c r="D19" s="32">
        <v>12952.5</v>
      </c>
      <c r="E19" s="52">
        <f t="shared" si="4"/>
        <v>3752.172653534183</v>
      </c>
      <c r="F19" s="52">
        <v>21199.5</v>
      </c>
      <c r="G19" s="17">
        <f t="shared" si="8"/>
        <v>-0.3890186089294559</v>
      </c>
      <c r="H19" s="32">
        <v>785</v>
      </c>
      <c r="I19" s="31">
        <v>27</v>
      </c>
      <c r="J19" s="29">
        <f t="shared" si="5"/>
        <v>29.074074074074073</v>
      </c>
      <c r="K19" s="31">
        <v>3</v>
      </c>
      <c r="L19" s="52">
        <v>3</v>
      </c>
      <c r="M19" s="32">
        <v>76574</v>
      </c>
      <c r="N19" s="32">
        <v>4960</v>
      </c>
      <c r="O19" s="52">
        <f t="shared" si="6"/>
        <v>22182.502896871378</v>
      </c>
      <c r="P19" s="54">
        <v>41614</v>
      </c>
      <c r="Q19" s="38" t="s">
        <v>69</v>
      </c>
      <c r="R19" s="15"/>
    </row>
    <row r="20" spans="1:18" ht="25.5" customHeight="1">
      <c r="A20" s="43">
        <f t="shared" si="7"/>
        <v>15</v>
      </c>
      <c r="B20" s="49">
        <v>9</v>
      </c>
      <c r="C20" s="4" t="s">
        <v>32</v>
      </c>
      <c r="D20" s="32">
        <v>9241.5</v>
      </c>
      <c r="E20" s="52">
        <f t="shared" si="4"/>
        <v>2677.143684820394</v>
      </c>
      <c r="F20" s="52">
        <v>21845.5</v>
      </c>
      <c r="G20" s="17">
        <f t="shared" si="8"/>
        <v>-0.5769609301686847</v>
      </c>
      <c r="H20" s="32">
        <v>632</v>
      </c>
      <c r="I20" s="31">
        <v>38</v>
      </c>
      <c r="J20" s="29">
        <f t="shared" si="5"/>
        <v>16.63157894736842</v>
      </c>
      <c r="K20" s="31">
        <v>5</v>
      </c>
      <c r="L20" s="52">
        <v>2</v>
      </c>
      <c r="M20" s="32">
        <v>31087</v>
      </c>
      <c r="N20" s="32">
        <v>2206</v>
      </c>
      <c r="O20" s="52">
        <f t="shared" si="6"/>
        <v>9005.504055619931</v>
      </c>
      <c r="P20" s="54">
        <v>41621</v>
      </c>
      <c r="Q20" s="38" t="s">
        <v>33</v>
      </c>
      <c r="R20" s="15"/>
    </row>
    <row r="21" spans="1:18" ht="25.5" customHeight="1">
      <c r="A21" s="43">
        <f t="shared" si="7"/>
        <v>16</v>
      </c>
      <c r="B21" s="49">
        <v>13</v>
      </c>
      <c r="C21" s="4" t="s">
        <v>42</v>
      </c>
      <c r="D21" s="32">
        <v>8074</v>
      </c>
      <c r="E21" s="52">
        <f t="shared" si="4"/>
        <v>2338.933951332561</v>
      </c>
      <c r="F21" s="52">
        <v>9324</v>
      </c>
      <c r="G21" s="17">
        <f t="shared" si="8"/>
        <v>-0.13406263406263405</v>
      </c>
      <c r="H21" s="32">
        <v>669</v>
      </c>
      <c r="I21" s="31">
        <v>49</v>
      </c>
      <c r="J21" s="29">
        <f t="shared" si="5"/>
        <v>13.653061224489797</v>
      </c>
      <c r="K21" s="31">
        <v>6</v>
      </c>
      <c r="L21" s="52">
        <v>6</v>
      </c>
      <c r="M21" s="31">
        <v>319622</v>
      </c>
      <c r="N21" s="31">
        <v>27809</v>
      </c>
      <c r="O21" s="52">
        <f t="shared" si="6"/>
        <v>92590.38238702202</v>
      </c>
      <c r="P21" s="54">
        <v>41593</v>
      </c>
      <c r="Q21" s="38" t="s">
        <v>87</v>
      </c>
      <c r="R21" s="15"/>
    </row>
    <row r="22" spans="1:18" ht="25.5" customHeight="1">
      <c r="A22" s="43">
        <f t="shared" si="7"/>
        <v>17</v>
      </c>
      <c r="B22" s="49">
        <v>16</v>
      </c>
      <c r="C22" s="4" t="s">
        <v>86</v>
      </c>
      <c r="D22" s="32">
        <v>7211</v>
      </c>
      <c r="E22" s="52">
        <f t="shared" si="4"/>
        <v>2088.933951332561</v>
      </c>
      <c r="F22" s="52">
        <v>5499.5</v>
      </c>
      <c r="G22" s="17">
        <f t="shared" si="8"/>
        <v>0.31121011001000093</v>
      </c>
      <c r="H22" s="32">
        <v>349</v>
      </c>
      <c r="I22" s="31">
        <v>6</v>
      </c>
      <c r="J22" s="29">
        <f t="shared" si="5"/>
        <v>58.166666666666664</v>
      </c>
      <c r="K22" s="31">
        <v>1</v>
      </c>
      <c r="L22" s="52">
        <v>12</v>
      </c>
      <c r="M22" s="31">
        <v>836866</v>
      </c>
      <c r="N22" s="31">
        <v>48465</v>
      </c>
      <c r="O22" s="52">
        <f t="shared" si="6"/>
        <v>242429.31633835458</v>
      </c>
      <c r="P22" s="54">
        <v>41551</v>
      </c>
      <c r="Q22" s="38" t="s">
        <v>14</v>
      </c>
      <c r="R22" s="15"/>
    </row>
    <row r="23" spans="1:18" ht="25.5" customHeight="1">
      <c r="A23" s="43">
        <f t="shared" si="7"/>
        <v>18</v>
      </c>
      <c r="B23" s="49">
        <v>15</v>
      </c>
      <c r="C23" s="4" t="s">
        <v>6</v>
      </c>
      <c r="D23" s="32">
        <v>6125.5</v>
      </c>
      <c r="E23" s="52">
        <f t="shared" si="4"/>
        <v>1774.4785631517962</v>
      </c>
      <c r="F23" s="52">
        <v>5664.5</v>
      </c>
      <c r="G23" s="17">
        <f t="shared" si="8"/>
        <v>0.08138405861064525</v>
      </c>
      <c r="H23" s="32">
        <v>396</v>
      </c>
      <c r="I23" s="31">
        <v>14</v>
      </c>
      <c r="J23" s="29">
        <f t="shared" si="5"/>
        <v>28.285714285714285</v>
      </c>
      <c r="K23" s="31">
        <v>2</v>
      </c>
      <c r="L23" s="52">
        <v>12</v>
      </c>
      <c r="M23" s="32">
        <v>162440</v>
      </c>
      <c r="N23" s="32">
        <v>15215</v>
      </c>
      <c r="O23" s="52">
        <f t="shared" si="6"/>
        <v>47056.778679026655</v>
      </c>
      <c r="P23" s="54">
        <v>41551</v>
      </c>
      <c r="Q23" s="38" t="s">
        <v>7</v>
      </c>
      <c r="R23" s="15"/>
    </row>
    <row r="24" spans="1:18" ht="25.5" customHeight="1">
      <c r="A24" s="43">
        <f t="shared" si="7"/>
        <v>19</v>
      </c>
      <c r="B24" s="49">
        <v>19</v>
      </c>
      <c r="C24" s="4" t="s">
        <v>8</v>
      </c>
      <c r="D24" s="32">
        <v>5293</v>
      </c>
      <c r="E24" s="52">
        <f t="shared" si="4"/>
        <v>1533.314020857474</v>
      </c>
      <c r="F24" s="52">
        <v>1796</v>
      </c>
      <c r="G24" s="17">
        <f t="shared" si="8"/>
        <v>1.9471046770601337</v>
      </c>
      <c r="H24" s="32">
        <v>410</v>
      </c>
      <c r="I24" s="31">
        <v>18</v>
      </c>
      <c r="J24" s="29">
        <f t="shared" si="5"/>
        <v>22.77777777777778</v>
      </c>
      <c r="K24" s="31">
        <v>3</v>
      </c>
      <c r="L24" s="52">
        <v>9</v>
      </c>
      <c r="M24" s="32">
        <v>729144</v>
      </c>
      <c r="N24" s="32">
        <v>54606</v>
      </c>
      <c r="O24" s="52">
        <f t="shared" si="6"/>
        <v>211223.6384704519</v>
      </c>
      <c r="P24" s="54">
        <v>41572</v>
      </c>
      <c r="Q24" s="38" t="s">
        <v>88</v>
      </c>
      <c r="R24" s="15"/>
    </row>
    <row r="25" spans="1:18" ht="25.5" customHeight="1">
      <c r="A25" s="43">
        <f t="shared" si="7"/>
        <v>20</v>
      </c>
      <c r="B25" s="49">
        <v>17</v>
      </c>
      <c r="C25" s="4" t="s">
        <v>1</v>
      </c>
      <c r="D25" s="32">
        <v>3126.5</v>
      </c>
      <c r="E25" s="52">
        <f t="shared" si="4"/>
        <v>905.7068366164542</v>
      </c>
      <c r="F25" s="52">
        <v>3893</v>
      </c>
      <c r="G25" s="17">
        <f t="shared" si="8"/>
        <v>-0.19689185717955304</v>
      </c>
      <c r="H25" s="32">
        <v>178</v>
      </c>
      <c r="I25" s="31">
        <v>6</v>
      </c>
      <c r="J25" s="29">
        <f t="shared" si="5"/>
        <v>29.666666666666668</v>
      </c>
      <c r="K25" s="31">
        <v>2</v>
      </c>
      <c r="L25" s="52">
        <v>6</v>
      </c>
      <c r="M25" s="32">
        <v>829610.08</v>
      </c>
      <c r="N25" s="32">
        <v>62680</v>
      </c>
      <c r="O25" s="52">
        <f t="shared" si="6"/>
        <v>240327.36964078795</v>
      </c>
      <c r="P25" s="54">
        <v>41593</v>
      </c>
      <c r="Q25" s="38" t="s">
        <v>68</v>
      </c>
      <c r="R25" s="15"/>
    </row>
    <row r="26" spans="1:17" ht="27" customHeight="1">
      <c r="A26" s="43"/>
      <c r="B26" s="49"/>
      <c r="C26" s="12" t="s">
        <v>92</v>
      </c>
      <c r="D26" s="53">
        <f>SUM(D16:D25)+D14</f>
        <v>1471737.65</v>
      </c>
      <c r="E26" s="53">
        <f>SUM(E16:E25)+E14</f>
        <v>426343.4675550406</v>
      </c>
      <c r="F26" s="13">
        <v>1022681.8799999998</v>
      </c>
      <c r="G26" s="14">
        <f t="shared" si="8"/>
        <v>0.4390962417364824</v>
      </c>
      <c r="H26" s="53">
        <f>SUM(H16:H25)+H14</f>
        <v>93675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23</v>
      </c>
      <c r="C28" s="4" t="s">
        <v>3</v>
      </c>
      <c r="D28" s="32">
        <v>2739.5</v>
      </c>
      <c r="E28" s="52">
        <f>D28/3.452</f>
        <v>793.5979142526072</v>
      </c>
      <c r="F28" s="52">
        <v>730</v>
      </c>
      <c r="G28" s="17">
        <f>(D28-F28)/F28</f>
        <v>2.7527397260273974</v>
      </c>
      <c r="H28" s="52">
        <v>167</v>
      </c>
      <c r="I28" s="31">
        <v>7</v>
      </c>
      <c r="J28" s="29">
        <f aca="true" t="shared" si="9" ref="J28:J37">H28/I28</f>
        <v>23.857142857142858</v>
      </c>
      <c r="K28" s="31">
        <v>1</v>
      </c>
      <c r="L28" s="52">
        <v>10</v>
      </c>
      <c r="M28" s="32">
        <v>302357.1</v>
      </c>
      <c r="N28" s="52">
        <v>21099</v>
      </c>
      <c r="O28" s="52">
        <f>M28/3.452</f>
        <v>87588.96292004634</v>
      </c>
      <c r="P28" s="54">
        <v>41565</v>
      </c>
      <c r="Q28" s="38" t="s">
        <v>69</v>
      </c>
      <c r="R28" s="15"/>
    </row>
    <row r="29" spans="1:18" ht="25.5" customHeight="1">
      <c r="A29" s="43">
        <f aca="true" t="shared" si="10" ref="A29:A37">A28+1</f>
        <v>22</v>
      </c>
      <c r="B29" s="49">
        <v>14</v>
      </c>
      <c r="C29" s="4" t="s">
        <v>28</v>
      </c>
      <c r="D29" s="32">
        <v>2524</v>
      </c>
      <c r="E29" s="52">
        <f>D29/3.452</f>
        <v>731.17033603708</v>
      </c>
      <c r="F29" s="52">
        <v>6220.5</v>
      </c>
      <c r="G29" s="17">
        <f>(D29-F29)/F29</f>
        <v>-0.594244835624146</v>
      </c>
      <c r="H29" s="32">
        <v>172</v>
      </c>
      <c r="I29" s="31">
        <v>13</v>
      </c>
      <c r="J29" s="29">
        <f t="shared" si="9"/>
        <v>13.23076923076923</v>
      </c>
      <c r="K29" s="31">
        <v>1</v>
      </c>
      <c r="L29" s="52">
        <v>2</v>
      </c>
      <c r="M29" s="31">
        <v>8744</v>
      </c>
      <c r="N29" s="31">
        <v>636</v>
      </c>
      <c r="O29" s="52">
        <f>M29/3.452</f>
        <v>2533.024333719583</v>
      </c>
      <c r="P29" s="54">
        <v>41621</v>
      </c>
      <c r="Q29" s="38" t="s">
        <v>87</v>
      </c>
      <c r="R29" s="15"/>
    </row>
    <row r="30" spans="1:18" ht="25.5" customHeight="1">
      <c r="A30" s="43">
        <f t="shared" si="10"/>
        <v>23</v>
      </c>
      <c r="B30" s="49" t="s">
        <v>78</v>
      </c>
      <c r="C30" s="4" t="s">
        <v>45</v>
      </c>
      <c r="D30" s="32">
        <v>2383</v>
      </c>
      <c r="E30" s="52">
        <f aca="true" t="shared" si="11" ref="E30:E37">D30/3.452</f>
        <v>690.324449594438</v>
      </c>
      <c r="F30" s="52" t="s">
        <v>59</v>
      </c>
      <c r="G30" s="52" t="s">
        <v>59</v>
      </c>
      <c r="H30" s="32">
        <v>252</v>
      </c>
      <c r="I30" s="31">
        <v>14</v>
      </c>
      <c r="J30" s="29">
        <f t="shared" si="9"/>
        <v>18</v>
      </c>
      <c r="K30" s="31">
        <v>2</v>
      </c>
      <c r="L30" s="52">
        <v>1</v>
      </c>
      <c r="M30" s="32">
        <v>2383</v>
      </c>
      <c r="N30" s="32">
        <v>252</v>
      </c>
      <c r="O30" s="52">
        <f aca="true" t="shared" si="12" ref="O30:O37">M30/3.452</f>
        <v>690.324449594438</v>
      </c>
      <c r="P30" s="59">
        <v>41628</v>
      </c>
      <c r="Q30" s="38" t="s">
        <v>46</v>
      </c>
      <c r="R30" s="15"/>
    </row>
    <row r="31" spans="1:18" ht="25.5" customHeight="1">
      <c r="A31" s="43">
        <f t="shared" si="10"/>
        <v>24</v>
      </c>
      <c r="B31" s="49">
        <v>20</v>
      </c>
      <c r="C31" s="4" t="s">
        <v>9</v>
      </c>
      <c r="D31" s="32">
        <v>1358</v>
      </c>
      <c r="E31" s="52">
        <f t="shared" si="11"/>
        <v>393.39513325608345</v>
      </c>
      <c r="F31" s="52">
        <v>1771</v>
      </c>
      <c r="G31" s="17">
        <f>(D31-F31)/F31</f>
        <v>-0.233201581027668</v>
      </c>
      <c r="H31" s="32">
        <v>155</v>
      </c>
      <c r="I31" s="31">
        <v>7</v>
      </c>
      <c r="J31" s="29">
        <f t="shared" si="9"/>
        <v>22.142857142857142</v>
      </c>
      <c r="K31" s="31">
        <v>2</v>
      </c>
      <c r="L31" s="52">
        <v>13</v>
      </c>
      <c r="M31" s="32">
        <v>571971</v>
      </c>
      <c r="N31" s="32">
        <v>48425</v>
      </c>
      <c r="O31" s="52">
        <f t="shared" si="12"/>
        <v>165692.64194669758</v>
      </c>
      <c r="P31" s="54">
        <v>41544</v>
      </c>
      <c r="Q31" s="38" t="s">
        <v>10</v>
      </c>
      <c r="R31" s="15"/>
    </row>
    <row r="32" spans="1:18" ht="25.5" customHeight="1">
      <c r="A32" s="43">
        <f t="shared" si="10"/>
        <v>25</v>
      </c>
      <c r="B32" s="49">
        <v>28</v>
      </c>
      <c r="C32" s="4" t="s">
        <v>30</v>
      </c>
      <c r="D32" s="32">
        <v>970</v>
      </c>
      <c r="E32" s="52">
        <f t="shared" si="11"/>
        <v>280.99652375434533</v>
      </c>
      <c r="F32" s="52">
        <v>188</v>
      </c>
      <c r="G32" s="17">
        <f>(D32-F32)/F32</f>
        <v>4.159574468085107</v>
      </c>
      <c r="H32" s="32">
        <v>503</v>
      </c>
      <c r="I32" s="31">
        <v>5</v>
      </c>
      <c r="J32" s="29">
        <f t="shared" si="9"/>
        <v>100.6</v>
      </c>
      <c r="K32" s="31">
        <v>1</v>
      </c>
      <c r="L32" s="52"/>
      <c r="M32" s="32">
        <v>5352</v>
      </c>
      <c r="N32" s="32">
        <v>974</v>
      </c>
      <c r="O32" s="52">
        <f t="shared" si="12"/>
        <v>1550.4055619930475</v>
      </c>
      <c r="P32" s="55">
        <v>41502</v>
      </c>
      <c r="Q32" s="38" t="s">
        <v>31</v>
      </c>
      <c r="R32" s="15"/>
    </row>
    <row r="33" spans="1:18" ht="25.5" customHeight="1">
      <c r="A33" s="43">
        <f t="shared" si="10"/>
        <v>26</v>
      </c>
      <c r="B33" s="49">
        <v>18</v>
      </c>
      <c r="C33" s="4" t="s">
        <v>4</v>
      </c>
      <c r="D33" s="32">
        <v>868</v>
      </c>
      <c r="E33" s="52">
        <f t="shared" si="11"/>
        <v>251.44843568945538</v>
      </c>
      <c r="F33" s="52">
        <v>2471</v>
      </c>
      <c r="G33" s="17">
        <f>(D33-F33)/F33</f>
        <v>-0.6487252124645893</v>
      </c>
      <c r="H33" s="32">
        <v>264</v>
      </c>
      <c r="I33" s="31">
        <v>7</v>
      </c>
      <c r="J33" s="29">
        <f t="shared" si="9"/>
        <v>37.714285714285715</v>
      </c>
      <c r="K33" s="31">
        <v>1</v>
      </c>
      <c r="L33" s="52">
        <v>3</v>
      </c>
      <c r="M33" s="32">
        <v>12531</v>
      </c>
      <c r="N33" s="32">
        <v>1134</v>
      </c>
      <c r="O33" s="52">
        <f t="shared" si="12"/>
        <v>3630.069524913094</v>
      </c>
      <c r="P33" s="54">
        <v>41614</v>
      </c>
      <c r="Q33" s="38" t="s">
        <v>7</v>
      </c>
      <c r="R33" s="15"/>
    </row>
    <row r="34" spans="1:18" ht="25.5" customHeight="1">
      <c r="A34" s="43">
        <f t="shared" si="10"/>
        <v>27</v>
      </c>
      <c r="B34" s="49" t="s">
        <v>53</v>
      </c>
      <c r="C34" s="4" t="s">
        <v>54</v>
      </c>
      <c r="D34" s="32">
        <v>639</v>
      </c>
      <c r="E34" s="52">
        <f t="shared" si="11"/>
        <v>185.1100811123986</v>
      </c>
      <c r="F34" s="52" t="s">
        <v>59</v>
      </c>
      <c r="G34" s="52" t="s">
        <v>59</v>
      </c>
      <c r="H34" s="52">
        <v>53</v>
      </c>
      <c r="I34" s="31">
        <v>5</v>
      </c>
      <c r="J34" s="29">
        <f t="shared" si="9"/>
        <v>10.6</v>
      </c>
      <c r="K34" s="31">
        <v>2</v>
      </c>
      <c r="L34" s="52">
        <v>14</v>
      </c>
      <c r="M34" s="32">
        <v>699997.8</v>
      </c>
      <c r="N34" s="52">
        <v>54647</v>
      </c>
      <c r="O34" s="52">
        <f t="shared" si="12"/>
        <v>202780.359212051</v>
      </c>
      <c r="P34" s="59">
        <v>41537</v>
      </c>
      <c r="Q34" s="38" t="s">
        <v>79</v>
      </c>
      <c r="R34" s="15"/>
    </row>
    <row r="35" spans="1:18" ht="25.5" customHeight="1">
      <c r="A35" s="43">
        <f t="shared" si="10"/>
        <v>28</v>
      </c>
      <c r="B35" s="49">
        <v>26</v>
      </c>
      <c r="C35" s="4" t="s">
        <v>75</v>
      </c>
      <c r="D35" s="32">
        <f>252+186</f>
        <v>438</v>
      </c>
      <c r="E35" s="52">
        <f>D35/3.452</f>
        <v>126.882966396292</v>
      </c>
      <c r="F35" s="52">
        <v>539</v>
      </c>
      <c r="G35" s="17">
        <f>(D35-F35)/F35</f>
        <v>-0.18738404452690166</v>
      </c>
      <c r="H35" s="32">
        <v>52</v>
      </c>
      <c r="I35" s="31">
        <v>8</v>
      </c>
      <c r="J35" s="29">
        <f t="shared" si="9"/>
        <v>6.5</v>
      </c>
      <c r="K35" s="31">
        <v>2</v>
      </c>
      <c r="L35" s="52">
        <v>4</v>
      </c>
      <c r="M35" s="32">
        <v>4225</v>
      </c>
      <c r="N35" s="32">
        <v>681</v>
      </c>
      <c r="O35" s="52">
        <f>M35/3.452</f>
        <v>1223.928157589803</v>
      </c>
      <c r="P35" s="54">
        <v>41242</v>
      </c>
      <c r="Q35" s="38" t="s">
        <v>76</v>
      </c>
      <c r="R35" s="15"/>
    </row>
    <row r="36" spans="1:18" ht="25.5" customHeight="1">
      <c r="A36" s="43">
        <f t="shared" si="10"/>
        <v>29</v>
      </c>
      <c r="B36" s="49">
        <v>29</v>
      </c>
      <c r="C36" s="4" t="s">
        <v>37</v>
      </c>
      <c r="D36" s="32">
        <v>274</v>
      </c>
      <c r="E36" s="52">
        <f t="shared" si="11"/>
        <v>79.37427578215528</v>
      </c>
      <c r="F36" s="52">
        <v>186</v>
      </c>
      <c r="G36" s="17">
        <f>(D36-F36)/F36</f>
        <v>0.4731182795698925</v>
      </c>
      <c r="H36" s="32">
        <v>73</v>
      </c>
      <c r="I36" s="31">
        <v>3</v>
      </c>
      <c r="J36" s="29">
        <f t="shared" si="9"/>
        <v>24.333333333333332</v>
      </c>
      <c r="K36" s="31">
        <v>1</v>
      </c>
      <c r="L36" s="52">
        <v>3</v>
      </c>
      <c r="M36" s="32">
        <v>1020</v>
      </c>
      <c r="N36" s="32">
        <v>143</v>
      </c>
      <c r="O36" s="52">
        <f t="shared" si="12"/>
        <v>295.4808806488992</v>
      </c>
      <c r="P36" s="54">
        <v>41614</v>
      </c>
      <c r="Q36" s="38" t="s">
        <v>38</v>
      </c>
      <c r="R36" s="15"/>
    </row>
    <row r="37" spans="1:18" ht="25.5" customHeight="1">
      <c r="A37" s="43">
        <f t="shared" si="10"/>
        <v>30</v>
      </c>
      <c r="B37" s="49" t="s">
        <v>47</v>
      </c>
      <c r="C37" s="4" t="s">
        <v>48</v>
      </c>
      <c r="D37" s="32">
        <v>234</v>
      </c>
      <c r="E37" s="52">
        <f t="shared" si="11"/>
        <v>67.78679026651217</v>
      </c>
      <c r="F37" s="52" t="s">
        <v>59</v>
      </c>
      <c r="G37" s="52" t="s">
        <v>59</v>
      </c>
      <c r="H37" s="32">
        <v>24</v>
      </c>
      <c r="I37" s="31">
        <v>3</v>
      </c>
      <c r="J37" s="29">
        <f t="shared" si="9"/>
        <v>8</v>
      </c>
      <c r="K37" s="31">
        <v>1</v>
      </c>
      <c r="L37" s="52"/>
      <c r="M37" s="32">
        <v>30250</v>
      </c>
      <c r="N37" s="32">
        <v>2611</v>
      </c>
      <c r="O37" s="52">
        <f t="shared" si="12"/>
        <v>8763.035921205099</v>
      </c>
      <c r="P37" s="55">
        <v>41369</v>
      </c>
      <c r="Q37" s="38" t="s">
        <v>46</v>
      </c>
      <c r="R37" s="15"/>
    </row>
    <row r="38" spans="1:17" ht="27" customHeight="1">
      <c r="A38" s="43"/>
      <c r="B38" s="49"/>
      <c r="C38" s="12" t="s">
        <v>93</v>
      </c>
      <c r="D38" s="13">
        <f>SUM(D28:D37)+D26</f>
        <v>1484165.15</v>
      </c>
      <c r="E38" s="53">
        <f>SUM(E28:E37)+E26</f>
        <v>429943.554461182</v>
      </c>
      <c r="F38" s="13">
        <v>1028566.8799999998</v>
      </c>
      <c r="G38" s="14">
        <f>(D38-F38)/F38</f>
        <v>0.44294472129998996</v>
      </c>
      <c r="H38" s="53">
        <f>SUM(H28:H37)+H26</f>
        <v>95390</v>
      </c>
      <c r="I38" s="13"/>
      <c r="J38" s="33"/>
      <c r="K38" s="35"/>
      <c r="L38" s="33"/>
      <c r="M38" s="36"/>
      <c r="N38" s="36"/>
      <c r="O38" s="52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22</v>
      </c>
      <c r="C40" s="4" t="s">
        <v>29</v>
      </c>
      <c r="D40" s="32">
        <v>165</v>
      </c>
      <c r="E40" s="52">
        <f aca="true" t="shared" si="13" ref="E40:E48">D40/3.452</f>
        <v>47.79837775202781</v>
      </c>
      <c r="F40" s="52">
        <v>893</v>
      </c>
      <c r="G40" s="17">
        <f>(D40-F40)/F40</f>
        <v>-0.8152295632698768</v>
      </c>
      <c r="H40" s="32">
        <v>11</v>
      </c>
      <c r="I40" s="31">
        <v>1</v>
      </c>
      <c r="J40" s="29">
        <f aca="true" t="shared" si="14" ref="J40:J48">H40/I40</f>
        <v>11</v>
      </c>
      <c r="K40" s="31">
        <v>1</v>
      </c>
      <c r="L40" s="52"/>
      <c r="M40" s="32">
        <v>100461</v>
      </c>
      <c r="N40" s="32">
        <v>7200</v>
      </c>
      <c r="O40" s="52">
        <f aca="true" t="shared" si="15" ref="O40:O48">M40/3.452</f>
        <v>29102.25955967555</v>
      </c>
      <c r="P40" s="54">
        <v>41530</v>
      </c>
      <c r="Q40" s="38" t="s">
        <v>87</v>
      </c>
      <c r="R40" s="15"/>
    </row>
    <row r="41" spans="1:18" ht="25.5" customHeight="1">
      <c r="A41" s="43">
        <f aca="true" t="shared" si="16" ref="A41:A48">A40+1</f>
        <v>32</v>
      </c>
      <c r="B41" s="49" t="s">
        <v>53</v>
      </c>
      <c r="C41" s="4" t="s">
        <v>55</v>
      </c>
      <c r="D41" s="32">
        <v>87</v>
      </c>
      <c r="E41" s="52">
        <f t="shared" si="13"/>
        <v>25.202780996523753</v>
      </c>
      <c r="F41" s="52" t="s">
        <v>59</v>
      </c>
      <c r="G41" s="52" t="s">
        <v>59</v>
      </c>
      <c r="H41" s="52">
        <v>16</v>
      </c>
      <c r="I41" s="31">
        <v>1</v>
      </c>
      <c r="J41" s="29">
        <f t="shared" si="14"/>
        <v>16</v>
      </c>
      <c r="K41" s="31">
        <v>1</v>
      </c>
      <c r="L41" s="52">
        <v>120</v>
      </c>
      <c r="M41" s="32">
        <v>314789</v>
      </c>
      <c r="N41" s="52">
        <v>33072</v>
      </c>
      <c r="O41" s="52">
        <f t="shared" si="15"/>
        <v>91190.32444959444</v>
      </c>
      <c r="P41" s="55">
        <v>40797</v>
      </c>
      <c r="Q41" s="60" t="s">
        <v>79</v>
      </c>
      <c r="R41" s="15"/>
    </row>
    <row r="42" spans="1:18" ht="25.5" customHeight="1">
      <c r="A42" s="43">
        <f t="shared" si="16"/>
        <v>33</v>
      </c>
      <c r="B42" s="49" t="s">
        <v>47</v>
      </c>
      <c r="C42" s="4" t="s">
        <v>56</v>
      </c>
      <c r="D42" s="32">
        <v>66</v>
      </c>
      <c r="E42" s="52">
        <f t="shared" si="13"/>
        <v>19.119351100811123</v>
      </c>
      <c r="F42" s="52" t="s">
        <v>59</v>
      </c>
      <c r="G42" s="52" t="s">
        <v>59</v>
      </c>
      <c r="H42" s="52">
        <v>12</v>
      </c>
      <c r="I42" s="31">
        <v>1</v>
      </c>
      <c r="J42" s="29">
        <f t="shared" si="14"/>
        <v>12</v>
      </c>
      <c r="K42" s="31">
        <v>1</v>
      </c>
      <c r="L42" s="52">
        <v>186</v>
      </c>
      <c r="M42" s="32">
        <v>1657665</v>
      </c>
      <c r="N42" s="52">
        <v>127240</v>
      </c>
      <c r="O42" s="52">
        <f t="shared" si="15"/>
        <v>480204.22943221324</v>
      </c>
      <c r="P42" s="59">
        <v>41285</v>
      </c>
      <c r="Q42" s="38" t="s">
        <v>5</v>
      </c>
      <c r="R42" s="15"/>
    </row>
    <row r="43" spans="1:18" ht="25.5" customHeight="1">
      <c r="A43" s="43">
        <f t="shared" si="16"/>
        <v>34</v>
      </c>
      <c r="B43" s="58">
        <v>33</v>
      </c>
      <c r="C43" s="4" t="s">
        <v>80</v>
      </c>
      <c r="D43" s="32">
        <v>60</v>
      </c>
      <c r="E43" s="52">
        <f t="shared" si="13"/>
        <v>17.381228273464657</v>
      </c>
      <c r="F43" s="52">
        <v>144</v>
      </c>
      <c r="G43" s="17">
        <f>(D43-F43)/F43</f>
        <v>-0.5833333333333334</v>
      </c>
      <c r="H43" s="32">
        <v>13</v>
      </c>
      <c r="I43" s="31">
        <v>1</v>
      </c>
      <c r="J43" s="29">
        <f t="shared" si="14"/>
        <v>13</v>
      </c>
      <c r="K43" s="31">
        <v>1</v>
      </c>
      <c r="L43" s="52">
        <v>50</v>
      </c>
      <c r="M43" s="32">
        <v>628335.49</v>
      </c>
      <c r="N43" s="52">
        <v>50396</v>
      </c>
      <c r="O43" s="52">
        <f t="shared" si="15"/>
        <v>182020.70973348783</v>
      </c>
      <c r="P43" s="54">
        <v>41285</v>
      </c>
      <c r="Q43" s="38" t="s">
        <v>5</v>
      </c>
      <c r="R43" s="15"/>
    </row>
    <row r="44" spans="1:18" ht="25.5" customHeight="1">
      <c r="A44" s="43">
        <f t="shared" si="16"/>
        <v>35</v>
      </c>
      <c r="B44" s="49">
        <v>30</v>
      </c>
      <c r="C44" s="4" t="s">
        <v>84</v>
      </c>
      <c r="D44" s="32">
        <v>56</v>
      </c>
      <c r="E44" s="52">
        <f t="shared" si="13"/>
        <v>16.22247972190035</v>
      </c>
      <c r="F44" s="52">
        <v>166</v>
      </c>
      <c r="G44" s="17">
        <f>(D44-F44)/F44</f>
        <v>-0.6626506024096386</v>
      </c>
      <c r="H44" s="32">
        <v>4</v>
      </c>
      <c r="I44" s="31">
        <v>2</v>
      </c>
      <c r="J44" s="29">
        <f t="shared" si="14"/>
        <v>2</v>
      </c>
      <c r="K44" s="31">
        <v>2</v>
      </c>
      <c r="L44" s="52">
        <v>2</v>
      </c>
      <c r="M44" s="32">
        <v>222</v>
      </c>
      <c r="N44" s="32">
        <v>19</v>
      </c>
      <c r="O44" s="52">
        <f t="shared" si="15"/>
        <v>64.31054461181924</v>
      </c>
      <c r="P44" s="54">
        <v>41621</v>
      </c>
      <c r="Q44" s="38" t="s">
        <v>83</v>
      </c>
      <c r="R44" s="15"/>
    </row>
    <row r="45" spans="1:18" ht="25.5" customHeight="1">
      <c r="A45" s="43">
        <f t="shared" si="16"/>
        <v>36</v>
      </c>
      <c r="B45" s="58">
        <v>24</v>
      </c>
      <c r="C45" s="4" t="s">
        <v>85</v>
      </c>
      <c r="D45" s="32">
        <v>55</v>
      </c>
      <c r="E45" s="52">
        <f t="shared" si="13"/>
        <v>15.93279258400927</v>
      </c>
      <c r="F45" s="52">
        <v>696</v>
      </c>
      <c r="G45" s="17">
        <f>(D45-F45)/F45</f>
        <v>-0.9209770114942529</v>
      </c>
      <c r="H45" s="32">
        <v>12</v>
      </c>
      <c r="I45" s="31">
        <v>2</v>
      </c>
      <c r="J45" s="29">
        <f t="shared" si="14"/>
        <v>6</v>
      </c>
      <c r="K45" s="31">
        <v>2</v>
      </c>
      <c r="L45" s="52">
        <v>18</v>
      </c>
      <c r="M45" s="52">
        <v>708808</v>
      </c>
      <c r="N45" s="32">
        <v>57309</v>
      </c>
      <c r="O45" s="52">
        <f t="shared" si="15"/>
        <v>205332.56083429896</v>
      </c>
      <c r="P45" s="54">
        <v>41509</v>
      </c>
      <c r="Q45" s="38" t="s">
        <v>21</v>
      </c>
      <c r="R45" s="15"/>
    </row>
    <row r="46" spans="1:18" ht="25.5" customHeight="1">
      <c r="A46" s="43">
        <f t="shared" si="16"/>
        <v>37</v>
      </c>
      <c r="B46" s="58" t="s">
        <v>65</v>
      </c>
      <c r="C46" s="4" t="s">
        <v>66</v>
      </c>
      <c r="D46" s="32">
        <v>32</v>
      </c>
      <c r="E46" s="52">
        <f t="shared" si="13"/>
        <v>9.269988412514484</v>
      </c>
      <c r="F46" s="52" t="s">
        <v>59</v>
      </c>
      <c r="G46" s="52" t="s">
        <v>59</v>
      </c>
      <c r="H46" s="32">
        <v>4</v>
      </c>
      <c r="I46" s="31">
        <v>1</v>
      </c>
      <c r="J46" s="29">
        <f t="shared" si="14"/>
        <v>4</v>
      </c>
      <c r="K46" s="31">
        <v>1</v>
      </c>
      <c r="L46" s="52"/>
      <c r="M46" s="52">
        <v>4395</v>
      </c>
      <c r="N46" s="32">
        <v>364</v>
      </c>
      <c r="O46" s="52">
        <f t="shared" si="15"/>
        <v>1273.1749710312863</v>
      </c>
      <c r="P46" s="59">
        <v>41600</v>
      </c>
      <c r="Q46" s="38" t="s">
        <v>67</v>
      </c>
      <c r="R46" s="15"/>
    </row>
    <row r="47" spans="1:18" ht="25.5" customHeight="1">
      <c r="A47" s="43">
        <f t="shared" si="16"/>
        <v>38</v>
      </c>
      <c r="B47" s="49">
        <v>31</v>
      </c>
      <c r="C47" s="4" t="s">
        <v>24</v>
      </c>
      <c r="D47" s="32">
        <v>18</v>
      </c>
      <c r="E47" s="52">
        <f t="shared" si="13"/>
        <v>5.214368482039397</v>
      </c>
      <c r="F47" s="52">
        <v>154</v>
      </c>
      <c r="G47" s="17">
        <f>(D47-F47)/F47</f>
        <v>-0.8831168831168831</v>
      </c>
      <c r="H47" s="32">
        <v>2</v>
      </c>
      <c r="I47" s="31">
        <v>1</v>
      </c>
      <c r="J47" s="29">
        <f t="shared" si="14"/>
        <v>2</v>
      </c>
      <c r="K47" s="31">
        <v>1</v>
      </c>
      <c r="L47" s="52"/>
      <c r="M47" s="52">
        <v>50899.5</v>
      </c>
      <c r="N47" s="32">
        <v>3581</v>
      </c>
      <c r="O47" s="52">
        <f t="shared" si="15"/>
        <v>14744.930475086907</v>
      </c>
      <c r="P47" s="54">
        <v>41488</v>
      </c>
      <c r="Q47" s="38" t="s">
        <v>25</v>
      </c>
      <c r="R47" s="15"/>
    </row>
    <row r="48" spans="1:18" ht="25.5" customHeight="1">
      <c r="A48" s="43">
        <f t="shared" si="16"/>
        <v>39</v>
      </c>
      <c r="B48" s="49" t="s">
        <v>47</v>
      </c>
      <c r="C48" s="61" t="s">
        <v>57</v>
      </c>
      <c r="D48" s="32">
        <v>17</v>
      </c>
      <c r="E48" s="52">
        <f t="shared" si="13"/>
        <v>4.92468134414832</v>
      </c>
      <c r="F48" s="52" t="s">
        <v>59</v>
      </c>
      <c r="G48" s="52" t="s">
        <v>59</v>
      </c>
      <c r="H48" s="32">
        <v>1</v>
      </c>
      <c r="I48" s="31">
        <v>1</v>
      </c>
      <c r="J48" s="29">
        <f t="shared" si="14"/>
        <v>1</v>
      </c>
      <c r="K48" s="31">
        <v>1</v>
      </c>
      <c r="L48" s="52">
        <v>105</v>
      </c>
      <c r="M48" s="52">
        <v>2185981.5</v>
      </c>
      <c r="N48" s="32">
        <v>158361</v>
      </c>
      <c r="O48" s="52">
        <f t="shared" si="15"/>
        <v>633250.7242178448</v>
      </c>
      <c r="P48" s="59">
        <v>40900</v>
      </c>
      <c r="Q48" s="56" t="s">
        <v>58</v>
      </c>
      <c r="R48" s="15"/>
    </row>
    <row r="49" spans="1:17" ht="27" customHeight="1">
      <c r="A49" s="43"/>
      <c r="B49" s="49"/>
      <c r="C49" s="12" t="s">
        <v>77</v>
      </c>
      <c r="D49" s="53">
        <f>SUM(D40:D48)+D38</f>
        <v>1484721.15</v>
      </c>
      <c r="E49" s="53">
        <f>SUM(E40:E48)+E38</f>
        <v>430104.6205098494</v>
      </c>
      <c r="F49" s="53">
        <v>1029712.8799999998</v>
      </c>
      <c r="G49" s="14">
        <f>(D49-F49)/F49</f>
        <v>0.44187877886892146</v>
      </c>
      <c r="H49" s="53">
        <f>SUM(H40:H48)+H38</f>
        <v>95465</v>
      </c>
      <c r="I49" s="53"/>
      <c r="J49" s="33"/>
      <c r="K49" s="35"/>
      <c r="L49" s="33"/>
      <c r="M49" s="36"/>
      <c r="N49" s="36"/>
      <c r="O49" s="36"/>
      <c r="P49" s="37"/>
      <c r="Q49" s="46"/>
    </row>
    <row r="50" spans="1:17" ht="12" customHeight="1">
      <c r="A50" s="47"/>
      <c r="B50" s="51"/>
      <c r="C50" s="9"/>
      <c r="D50" s="10"/>
      <c r="E50" s="10"/>
      <c r="F50" s="10"/>
      <c r="G50" s="22"/>
      <c r="H50" s="21"/>
      <c r="I50" s="23"/>
      <c r="J50" s="23"/>
      <c r="K50" s="34"/>
      <c r="L50" s="23"/>
      <c r="M50" s="24"/>
      <c r="N50" s="24"/>
      <c r="O50" s="24"/>
      <c r="P50" s="11"/>
      <c r="Q50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2013-12-30T12:04:21Z</dcterms:modified>
  <cp:category/>
  <cp:version/>
  <cp:contentType/>
  <cp:contentStatus/>
</cp:coreProperties>
</file>