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1360" windowHeight="14040" tabRatio="601" activeTab="0"/>
  </bookViews>
  <sheets>
    <sheet name="Gruodžio 27 - sausio 2 d." sheetId="1" r:id="rId1"/>
  </sheets>
  <definedNames/>
  <calcPr fullCalcOnLoad="1"/>
</workbook>
</file>

<file path=xl/sharedStrings.xml><?xml version="1.0" encoding="utf-8"?>
<sst xmlns="http://schemas.openxmlformats.org/spreadsheetml/2006/main" count="120" uniqueCount="89">
  <si>
    <t>Kaip pavogti žmoną
(How to Steal a Wife)</t>
  </si>
  <si>
    <t>Pasivaikščiojimas su dinozaurais
(Walking with Dinosaurs)</t>
  </si>
  <si>
    <t>Dvi motinos
(Two Mothers)</t>
  </si>
  <si>
    <t>Džesmina
(Blue Jasmine)</t>
  </si>
  <si>
    <t>Paskutinė riba
(Homefront)</t>
  </si>
  <si>
    <t>BigSales</t>
  </si>
  <si>
    <t>ACME Film /
Warner Bros.</t>
  </si>
  <si>
    <t>IS</t>
  </si>
  <si>
    <t>N</t>
  </si>
  <si>
    <t>Hobitas: Smogo dykynė
(Hobbit: The Desolation of Smaug)</t>
  </si>
  <si>
    <t>Kalakutai: atgal į ateitį
(Free Birds)</t>
  </si>
  <si>
    <t>Išankstiniai seansai</t>
  </si>
  <si>
    <t>Ogis ir tarakonai
(Oggy and the Cockroaches)</t>
  </si>
  <si>
    <t>Aš tuoj grįšiu
(On My Way / Elle S’En Va)</t>
  </si>
  <si>
    <t>A-One Films</t>
  </si>
  <si>
    <t>-</t>
  </si>
  <si>
    <t>Pilnos rankos pistoletų
(Una Pistola el cada mano / A Gun in Each Hand)</t>
  </si>
  <si>
    <t>IS</t>
  </si>
  <si>
    <t>47 roninai
(47 Ronin)</t>
  </si>
  <si>
    <t>Forum Cinemas /
Universal</t>
  </si>
  <si>
    <t>-</t>
  </si>
  <si>
    <t>Ekskursantė
(The Excursionist)</t>
  </si>
  <si>
    <t>Cinemark</t>
  </si>
  <si>
    <t>Gruodžio 27 -
 sausio 2 d. 
pajamos
(Eur)</t>
  </si>
  <si>
    <t>Magiškas Paryžius 3
(Magic Paris 3)</t>
  </si>
  <si>
    <t>A-One Films</t>
  </si>
  <si>
    <t>-</t>
  </si>
  <si>
    <t>-</t>
  </si>
  <si>
    <t>-</t>
  </si>
  <si>
    <t>Karališka drąsa
(Brave)</t>
  </si>
  <si>
    <t>Forum Cinemas /
WDSMPI</t>
  </si>
  <si>
    <t>Legendos susivienija
(The Rise of the Guardians)</t>
  </si>
  <si>
    <t>Forum Cinemas /
Paramount</t>
  </si>
  <si>
    <t>N</t>
  </si>
  <si>
    <t>Ledo šalis
(Frozen)</t>
  </si>
  <si>
    <t>Forum Cinemas /
WDSMPI</t>
  </si>
  <si>
    <t>Laiškai Sofijai
(Letters to Sofia)</t>
  </si>
  <si>
    <t>Justin Bieber. Tikėk!
(Justin Bieber's Believe)</t>
  </si>
  <si>
    <t>Incognito Films</t>
  </si>
  <si>
    <t>Batuotas katinas Pūkis
(Puss In Boots)</t>
  </si>
  <si>
    <t>Forum Cinemas /
Paramount</t>
  </si>
  <si>
    <t xml:space="preserve">Volterio Mičio slaptas gyvenimas
(Secret Life of Walter Mitty) </t>
  </si>
  <si>
    <t>Kerė
(Carrie)</t>
  </si>
  <si>
    <t>ACME Film</t>
  </si>
  <si>
    <t>Eglutės 3
(Елки 3 / Yolki 3)</t>
  </si>
  <si>
    <t>Theatrical Film Distribution /
20th Century Fox</t>
  </si>
  <si>
    <t>Theatrical Film Distribution /
20th Century Fox</t>
  </si>
  <si>
    <t>Moterys meluoja geriau. Kristina
(Women Lie Better. Kristina)</t>
  </si>
  <si>
    <t>Singing Fish</t>
  </si>
  <si>
    <t>Meilei nereikia žodžių
(Enough Said)</t>
  </si>
  <si>
    <t>Lenktynės
(Rush)</t>
  </si>
  <si>
    <t>VISO:</t>
  </si>
  <si>
    <t>Sėkmės sala
(Ostrov vezeniya)</t>
  </si>
  <si>
    <t>Top Film</t>
  </si>
  <si>
    <t>Monstrų universitetas
(Monsters University)</t>
  </si>
  <si>
    <t>Gravitacija
(Gravity)</t>
  </si>
  <si>
    <t>ACME Film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</si>
  <si>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</si>
  <si>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</si>
  <si>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</si>
  <si>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</si>
  <si>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</si>
  <si>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</si>
  <si>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</si>
  <si>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Gruodžio 27 - sausio 2 d. Lietuvos kino teatruose rodytų filmų top-30</t>
  </si>
  <si>
    <t>Gruodžio
 20 - 26 d. 
pajamos
(Lt)</t>
  </si>
  <si>
    <t>Gruodžio 27 -
 sausio 2 d. 
pajamos
(Lt)</t>
  </si>
  <si>
    <t>Gruodžio 27 -
 sausio 2 d. 
žiūrovų
sk.</t>
  </si>
  <si>
    <t>Purvas
(Filth)</t>
  </si>
  <si>
    <t>Didis grožis
(La Grande belezza / The Great Beauty)</t>
  </si>
  <si>
    <t>Prior Entertainment</t>
  </si>
  <si>
    <t>Debesuota, numatoma mėsos kukulių kruša 2
(Cloudy 2: Revenge of the Leftovers)</t>
  </si>
  <si>
    <t xml:space="preserve">Platintojas </t>
  </si>
  <si>
    <t xml:space="preserve">Seansų 
sk. </t>
  </si>
  <si>
    <t>Lorė
(Lore)</t>
  </si>
  <si>
    <t>Kaunas International Film Festival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</si>
  <si>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</si>
  <si>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</si>
  <si>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</si>
  <si>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</si>
  <si>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</si>
  <si>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</si>
  <si>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</si>
  <si>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Garsų pasaulio įrašai</t>
  </si>
  <si>
    <t>Forum Cinemas /
WDSMPI</t>
  </si>
  <si>
    <t>-</t>
  </si>
  <si>
    <t>Bado žaidynės. Ugnies medžioklė
(The Hunger Games: Catching Fire)</t>
  </si>
  <si>
    <t>Gėlėti sapnai
(Moon Indigo)</t>
  </si>
  <si>
    <t>ACME Film</t>
  </si>
</sst>
</file>

<file path=xl/styles.xml><?xml version="1.0" encoding="utf-8"?>
<styleSheet xmlns="http://schemas.openxmlformats.org/spreadsheetml/2006/main">
  <numFmts count="58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0.00"/>
    <numFmt numFmtId="212" formatCode="#,##0"/>
    <numFmt numFmtId="213" formatCode="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4" fillId="24" borderId="16" xfId="0" applyNumberFormat="1" applyFont="1" applyFill="1" applyBorder="1" applyAlignment="1" applyProtection="1">
      <alignment horizontal="center" vertical="center" wrapText="1"/>
      <protection/>
    </xf>
    <xf numFmtId="204" fontId="6" fillId="0" borderId="17" xfId="0" applyNumberFormat="1" applyFont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212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213" fontId="6" fillId="26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28125" style="3" bestFit="1" customWidth="1"/>
    <col min="4" max="5" width="14.28125" style="3" bestFit="1" customWidth="1"/>
    <col min="6" max="6" width="11.28125" style="3" bestFit="1" customWidth="1"/>
    <col min="7" max="7" width="10.8515625" style="3" customWidth="1"/>
    <col min="8" max="8" width="14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64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79</v>
      </c>
      <c r="D3" s="41" t="s">
        <v>66</v>
      </c>
      <c r="E3" s="41" t="s">
        <v>23</v>
      </c>
      <c r="F3" s="41" t="s">
        <v>65</v>
      </c>
      <c r="G3" s="41" t="s">
        <v>80</v>
      </c>
      <c r="H3" s="41" t="s">
        <v>67</v>
      </c>
      <c r="I3" s="41" t="s">
        <v>73</v>
      </c>
      <c r="J3" s="41" t="s">
        <v>63</v>
      </c>
      <c r="K3" s="41" t="s">
        <v>76</v>
      </c>
      <c r="L3" s="41" t="s">
        <v>81</v>
      </c>
      <c r="M3" s="41" t="s">
        <v>58</v>
      </c>
      <c r="N3" s="41" t="s">
        <v>59</v>
      </c>
      <c r="O3" s="41" t="s">
        <v>78</v>
      </c>
      <c r="P3" s="41" t="s">
        <v>60</v>
      </c>
      <c r="Q3" s="42" t="s">
        <v>72</v>
      </c>
    </row>
    <row r="4" spans="1:18" ht="25.5" customHeight="1">
      <c r="A4" s="43">
        <v>1</v>
      </c>
      <c r="B4" s="49" t="s">
        <v>17</v>
      </c>
      <c r="C4" s="4" t="s">
        <v>34</v>
      </c>
      <c r="D4" s="32">
        <v>524258.67</v>
      </c>
      <c r="E4" s="62">
        <v>41877.27114716106</v>
      </c>
      <c r="F4" s="62" t="s">
        <v>26</v>
      </c>
      <c r="G4" s="63" t="s">
        <v>26</v>
      </c>
      <c r="H4" s="32">
        <v>35867</v>
      </c>
      <c r="I4" s="31">
        <v>351</v>
      </c>
      <c r="J4" s="64">
        <v>47.35051546391751</v>
      </c>
      <c r="K4" s="31">
        <v>19</v>
      </c>
      <c r="L4" s="52" t="s">
        <v>7</v>
      </c>
      <c r="M4" s="32">
        <v>524258.67</v>
      </c>
      <c r="N4" s="32">
        <v>35867</v>
      </c>
      <c r="O4" s="52">
        <f aca="true" t="shared" si="0" ref="O4:O13">M4/3.452</f>
        <v>151870.99362688296</v>
      </c>
      <c r="P4" s="59" t="s">
        <v>11</v>
      </c>
      <c r="Q4" s="38" t="s">
        <v>35</v>
      </c>
      <c r="R4" s="15"/>
    </row>
    <row r="5" spans="1:18" ht="25.5" customHeight="1">
      <c r="A5" s="43">
        <f>A4+1</f>
        <v>2</v>
      </c>
      <c r="B5" s="49">
        <v>1</v>
      </c>
      <c r="C5" s="4" t="s">
        <v>0</v>
      </c>
      <c r="D5" s="32">
        <v>510814.5</v>
      </c>
      <c r="E5" s="52">
        <f>D5/3.452</f>
        <v>147976.39049826187</v>
      </c>
      <c r="F5" s="52">
        <v>441555</v>
      </c>
      <c r="G5" s="17">
        <f>(D5-F5)/F5</f>
        <v>0.156853619594388</v>
      </c>
      <c r="H5" s="32">
        <v>33917</v>
      </c>
      <c r="I5" s="31">
        <v>257</v>
      </c>
      <c r="J5" s="29">
        <f>H5/I5</f>
        <v>131.9727626459144</v>
      </c>
      <c r="K5" s="31">
        <v>13</v>
      </c>
      <c r="L5" s="52">
        <v>2</v>
      </c>
      <c r="M5" s="32">
        <v>984690.5</v>
      </c>
      <c r="N5" s="32">
        <v>65479</v>
      </c>
      <c r="O5" s="52">
        <f t="shared" si="0"/>
        <v>285252.17265353416</v>
      </c>
      <c r="P5" s="59">
        <v>41628</v>
      </c>
      <c r="Q5" s="38" t="s">
        <v>88</v>
      </c>
      <c r="R5" s="15"/>
    </row>
    <row r="6" spans="1:18" ht="25.5" customHeight="1">
      <c r="A6" s="43">
        <f aca="true" t="shared" si="1" ref="A6:A13">A5+1</f>
        <v>3</v>
      </c>
      <c r="B6" s="49" t="s">
        <v>8</v>
      </c>
      <c r="C6" s="4" t="s">
        <v>44</v>
      </c>
      <c r="D6" s="32">
        <v>302673.5</v>
      </c>
      <c r="E6" s="62">
        <v>41877.27114716106</v>
      </c>
      <c r="F6" s="62" t="s">
        <v>26</v>
      </c>
      <c r="G6" s="63" t="s">
        <v>26</v>
      </c>
      <c r="H6" s="32">
        <v>18581</v>
      </c>
      <c r="I6" s="31">
        <v>164</v>
      </c>
      <c r="J6" s="64">
        <v>47.35051546391751</v>
      </c>
      <c r="K6" s="31">
        <v>9</v>
      </c>
      <c r="L6" s="52">
        <v>1</v>
      </c>
      <c r="M6" s="32">
        <v>322327.5</v>
      </c>
      <c r="N6" s="32">
        <v>19749</v>
      </c>
      <c r="O6" s="52">
        <f t="shared" si="0"/>
        <v>93374.13093858633</v>
      </c>
      <c r="P6" s="59">
        <v>41635</v>
      </c>
      <c r="Q6" s="38" t="s">
        <v>43</v>
      </c>
      <c r="R6" s="15"/>
    </row>
    <row r="7" spans="1:18" ht="25.5" customHeight="1">
      <c r="A7" s="43">
        <f t="shared" si="1"/>
        <v>4</v>
      </c>
      <c r="B7" s="49">
        <v>2</v>
      </c>
      <c r="C7" s="4" t="s">
        <v>9</v>
      </c>
      <c r="D7" s="32">
        <v>193803.67</v>
      </c>
      <c r="E7" s="52">
        <f aca="true" t="shared" si="2" ref="E7:E13">D7/3.452</f>
        <v>56142.43047508691</v>
      </c>
      <c r="F7" s="52">
        <v>303877</v>
      </c>
      <c r="G7" s="17">
        <f>(D7-F7)/F7</f>
        <v>-0.36222988248534765</v>
      </c>
      <c r="H7" s="32">
        <v>11259</v>
      </c>
      <c r="I7" s="31">
        <v>144</v>
      </c>
      <c r="J7" s="29">
        <f aca="true" t="shared" si="3" ref="J7:J13">H7/I7</f>
        <v>78.1875</v>
      </c>
      <c r="K7" s="31">
        <v>12</v>
      </c>
      <c r="L7" s="52">
        <v>3</v>
      </c>
      <c r="M7" s="32">
        <v>981283.97</v>
      </c>
      <c r="N7" s="32">
        <v>55023</v>
      </c>
      <c r="O7" s="52">
        <f t="shared" si="0"/>
        <v>284265.34472769406</v>
      </c>
      <c r="P7" s="54">
        <v>41621</v>
      </c>
      <c r="Q7" s="38" t="s">
        <v>6</v>
      </c>
      <c r="R7" s="15"/>
    </row>
    <row r="8" spans="1:18" ht="25.5" customHeight="1">
      <c r="A8" s="43">
        <f t="shared" si="1"/>
        <v>5</v>
      </c>
      <c r="B8" s="49" t="s">
        <v>33</v>
      </c>
      <c r="C8" s="4" t="s">
        <v>18</v>
      </c>
      <c r="D8" s="32">
        <v>189484.08</v>
      </c>
      <c r="E8" s="52">
        <f t="shared" si="2"/>
        <v>54891.100811123986</v>
      </c>
      <c r="F8" s="52" t="s">
        <v>27</v>
      </c>
      <c r="G8" s="17" t="s">
        <v>85</v>
      </c>
      <c r="H8" s="32">
        <v>10555</v>
      </c>
      <c r="I8" s="31">
        <v>219</v>
      </c>
      <c r="J8" s="29">
        <f t="shared" si="3"/>
        <v>48.19634703196347</v>
      </c>
      <c r="K8" s="31">
        <v>11</v>
      </c>
      <c r="L8" s="52">
        <v>1</v>
      </c>
      <c r="M8" s="32">
        <v>267953.78</v>
      </c>
      <c r="N8" s="32">
        <v>14733</v>
      </c>
      <c r="O8" s="52">
        <f t="shared" si="0"/>
        <v>77622.7636152955</v>
      </c>
      <c r="P8" s="59">
        <v>41635</v>
      </c>
      <c r="Q8" s="38" t="s">
        <v>19</v>
      </c>
      <c r="R8" s="15"/>
    </row>
    <row r="9" spans="1:18" ht="25.5" customHeight="1">
      <c r="A9" s="43">
        <f t="shared" si="1"/>
        <v>6</v>
      </c>
      <c r="B9" s="49">
        <v>3</v>
      </c>
      <c r="C9" s="4" t="s">
        <v>1</v>
      </c>
      <c r="D9" s="32">
        <v>146361.99</v>
      </c>
      <c r="E9" s="52">
        <f t="shared" si="2"/>
        <v>42399.18597914252</v>
      </c>
      <c r="F9" s="52">
        <v>187593.25</v>
      </c>
      <c r="G9" s="17">
        <f>(D9-F9)/F9</f>
        <v>-0.21979074406994925</v>
      </c>
      <c r="H9" s="32">
        <v>9771</v>
      </c>
      <c r="I9" s="31">
        <v>235</v>
      </c>
      <c r="J9" s="29">
        <f t="shared" si="3"/>
        <v>41.57872340425532</v>
      </c>
      <c r="K9" s="31">
        <v>18</v>
      </c>
      <c r="L9" s="52">
        <v>2</v>
      </c>
      <c r="M9" s="32">
        <v>343443.72</v>
      </c>
      <c r="N9" s="32">
        <v>23000</v>
      </c>
      <c r="O9" s="52">
        <f t="shared" si="0"/>
        <v>99491.22827346466</v>
      </c>
      <c r="P9" s="59">
        <v>41628</v>
      </c>
      <c r="Q9" s="38" t="s">
        <v>45</v>
      </c>
      <c r="R9" s="15"/>
    </row>
    <row r="10" spans="1:18" ht="25.5" customHeight="1">
      <c r="A10" s="43">
        <f t="shared" si="1"/>
        <v>7</v>
      </c>
      <c r="B10" s="49" t="s">
        <v>8</v>
      </c>
      <c r="C10" s="4" t="s">
        <v>41</v>
      </c>
      <c r="D10" s="32">
        <v>144560.34</v>
      </c>
      <c r="E10" s="52">
        <f t="shared" si="2"/>
        <v>41877.27114716107</v>
      </c>
      <c r="F10" s="52" t="s">
        <v>27</v>
      </c>
      <c r="G10" s="17" t="s">
        <v>85</v>
      </c>
      <c r="H10" s="32">
        <v>9186</v>
      </c>
      <c r="I10" s="31">
        <v>194</v>
      </c>
      <c r="J10" s="29">
        <f t="shared" si="3"/>
        <v>47.350515463917525</v>
      </c>
      <c r="K10" s="31">
        <v>10</v>
      </c>
      <c r="L10" s="52">
        <v>1</v>
      </c>
      <c r="M10" s="57">
        <v>157914.84</v>
      </c>
      <c r="N10" s="57">
        <v>9983</v>
      </c>
      <c r="O10" s="52">
        <f t="shared" si="0"/>
        <v>45745.898030127464</v>
      </c>
      <c r="P10" s="59">
        <v>41635</v>
      </c>
      <c r="Q10" s="38" t="s">
        <v>46</v>
      </c>
      <c r="R10" s="15"/>
    </row>
    <row r="11" spans="1:18" ht="25.5" customHeight="1">
      <c r="A11" s="43">
        <f t="shared" si="1"/>
        <v>8</v>
      </c>
      <c r="B11" s="49">
        <v>5</v>
      </c>
      <c r="C11" s="4" t="s">
        <v>47</v>
      </c>
      <c r="D11" s="32">
        <v>84448.8</v>
      </c>
      <c r="E11" s="52">
        <f t="shared" si="2"/>
        <v>24463.73117033604</v>
      </c>
      <c r="F11" s="52">
        <v>107725</v>
      </c>
      <c r="G11" s="17">
        <f>(D11-F11)/F11</f>
        <v>-0.2160705500116036</v>
      </c>
      <c r="H11" s="32">
        <v>5720</v>
      </c>
      <c r="I11" s="31">
        <v>119</v>
      </c>
      <c r="J11" s="29">
        <f t="shared" si="3"/>
        <v>48.0672268907563</v>
      </c>
      <c r="K11" s="31">
        <v>9</v>
      </c>
      <c r="L11" s="52">
        <v>5</v>
      </c>
      <c r="M11" s="32">
        <v>1588131.94</v>
      </c>
      <c r="N11" s="32">
        <v>109721</v>
      </c>
      <c r="O11" s="52">
        <f t="shared" si="0"/>
        <v>460061.3962920046</v>
      </c>
      <c r="P11" s="54">
        <v>41607</v>
      </c>
      <c r="Q11" s="38" t="s">
        <v>48</v>
      </c>
      <c r="R11" s="15"/>
    </row>
    <row r="12" spans="1:18" ht="25.5" customHeight="1">
      <c r="A12" s="43">
        <f t="shared" si="1"/>
        <v>9</v>
      </c>
      <c r="B12" s="49">
        <v>4</v>
      </c>
      <c r="C12" s="4" t="s">
        <v>10</v>
      </c>
      <c r="D12" s="32">
        <v>56686</v>
      </c>
      <c r="E12" s="52">
        <f t="shared" si="2"/>
        <v>16421.20509849363</v>
      </c>
      <c r="F12" s="52">
        <v>130678</v>
      </c>
      <c r="G12" s="17">
        <f>(D12-F12)/F12</f>
        <v>-0.5662161955340608</v>
      </c>
      <c r="H12" s="32">
        <v>4727</v>
      </c>
      <c r="I12" s="31">
        <v>161</v>
      </c>
      <c r="J12" s="29">
        <f t="shared" si="3"/>
        <v>29.36024844720497</v>
      </c>
      <c r="K12" s="31">
        <v>11</v>
      </c>
      <c r="L12" s="52">
        <v>3</v>
      </c>
      <c r="M12" s="32">
        <v>368021</v>
      </c>
      <c r="N12" s="32">
        <v>28150</v>
      </c>
      <c r="O12" s="52">
        <f t="shared" si="0"/>
        <v>106610.95017381228</v>
      </c>
      <c r="P12" s="54">
        <v>41621</v>
      </c>
      <c r="Q12" s="38" t="s">
        <v>83</v>
      </c>
      <c r="R12" s="15"/>
    </row>
    <row r="13" spans="1:18" ht="25.5" customHeight="1">
      <c r="A13" s="43">
        <f t="shared" si="1"/>
        <v>10</v>
      </c>
      <c r="B13" s="49" t="s">
        <v>8</v>
      </c>
      <c r="C13" s="4" t="s">
        <v>37</v>
      </c>
      <c r="D13" s="32">
        <v>45493</v>
      </c>
      <c r="E13" s="52">
        <f t="shared" si="2"/>
        <v>13178.736964078795</v>
      </c>
      <c r="F13" s="52" t="s">
        <v>27</v>
      </c>
      <c r="G13" s="17" t="s">
        <v>85</v>
      </c>
      <c r="H13" s="32">
        <v>1832</v>
      </c>
      <c r="I13" s="31">
        <v>18</v>
      </c>
      <c r="J13" s="29">
        <f t="shared" si="3"/>
        <v>101.77777777777777</v>
      </c>
      <c r="K13" s="31">
        <v>6</v>
      </c>
      <c r="L13" s="52">
        <v>1</v>
      </c>
      <c r="M13" s="32">
        <v>45493</v>
      </c>
      <c r="N13" s="32">
        <v>1832</v>
      </c>
      <c r="O13" s="52">
        <f t="shared" si="0"/>
        <v>13178.736964078795</v>
      </c>
      <c r="P13" s="59">
        <v>41641</v>
      </c>
      <c r="Q13" s="38" t="s">
        <v>38</v>
      </c>
      <c r="R13" s="15"/>
    </row>
    <row r="14" spans="1:17" ht="27" customHeight="1">
      <c r="A14" s="43"/>
      <c r="B14" s="49"/>
      <c r="C14" s="12" t="s">
        <v>82</v>
      </c>
      <c r="D14" s="13">
        <f>SUM(D4:D13)</f>
        <v>2198584.55</v>
      </c>
      <c r="E14" s="53">
        <f>SUM(E4:E13)</f>
        <v>481104.59443800687</v>
      </c>
      <c r="F14" s="13">
        <v>1378141.95</v>
      </c>
      <c r="G14" s="14">
        <f>(D14-F14)/F14</f>
        <v>0.5953251767715219</v>
      </c>
      <c r="H14" s="53">
        <f>SUM(H4:H13)</f>
        <v>141415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7</v>
      </c>
      <c r="C16" s="4" t="s">
        <v>42</v>
      </c>
      <c r="D16" s="32">
        <v>41405</v>
      </c>
      <c r="E16" s="52">
        <f aca="true" t="shared" si="4" ref="E16:E25">D16/3.452</f>
        <v>11994.495944380069</v>
      </c>
      <c r="F16" s="52">
        <v>65093</v>
      </c>
      <c r="G16" s="17">
        <f aca="true" t="shared" si="5" ref="G16:G26">(D16-F16)/F16</f>
        <v>-0.36391009785998496</v>
      </c>
      <c r="H16" s="32">
        <v>2531</v>
      </c>
      <c r="I16" s="31">
        <v>38</v>
      </c>
      <c r="J16" s="29">
        <f aca="true" t="shared" si="6" ref="J16:J25">H16/I16</f>
        <v>66.60526315789474</v>
      </c>
      <c r="K16" s="31">
        <v>6</v>
      </c>
      <c r="L16" s="52">
        <v>2</v>
      </c>
      <c r="M16" s="32">
        <v>106497.9</v>
      </c>
      <c r="N16" s="32">
        <v>6676</v>
      </c>
      <c r="O16" s="52">
        <f aca="true" t="shared" si="7" ref="O16:O25">M16/3.452</f>
        <v>30851.071842410194</v>
      </c>
      <c r="P16" s="59">
        <v>41628</v>
      </c>
      <c r="Q16" s="38" t="s">
        <v>57</v>
      </c>
      <c r="R16" s="15"/>
    </row>
    <row r="17" spans="1:18" ht="25.5" customHeight="1">
      <c r="A17" s="43">
        <f>A16+1</f>
        <v>12</v>
      </c>
      <c r="B17" s="49">
        <v>13</v>
      </c>
      <c r="C17" s="4" t="s">
        <v>86</v>
      </c>
      <c r="D17" s="32">
        <v>19888.6</v>
      </c>
      <c r="E17" s="52">
        <f t="shared" si="4"/>
        <v>5761.4716106604865</v>
      </c>
      <c r="F17" s="52">
        <v>13430.7</v>
      </c>
      <c r="G17" s="17">
        <f t="shared" si="5"/>
        <v>0.4808312299433386</v>
      </c>
      <c r="H17" s="32">
        <v>1152</v>
      </c>
      <c r="I17" s="31">
        <v>14</v>
      </c>
      <c r="J17" s="29">
        <f t="shared" si="6"/>
        <v>82.28571428571429</v>
      </c>
      <c r="K17" s="31">
        <v>2</v>
      </c>
      <c r="L17" s="52">
        <v>6</v>
      </c>
      <c r="M17" s="32">
        <v>460842.89999999997</v>
      </c>
      <c r="N17" s="32">
        <v>30919</v>
      </c>
      <c r="O17" s="52">
        <f t="shared" si="7"/>
        <v>133500.2607184241</v>
      </c>
      <c r="P17" s="54">
        <v>41600</v>
      </c>
      <c r="Q17" s="38" t="s">
        <v>70</v>
      </c>
      <c r="R17" s="15"/>
    </row>
    <row r="18" spans="1:18" ht="25.5" customHeight="1">
      <c r="A18" s="43">
        <f>A17+1</f>
        <v>13</v>
      </c>
      <c r="B18" s="49">
        <v>18</v>
      </c>
      <c r="C18" s="4" t="s">
        <v>69</v>
      </c>
      <c r="D18" s="32">
        <v>10663.5</v>
      </c>
      <c r="E18" s="52">
        <f t="shared" si="4"/>
        <v>3089.0787949015066</v>
      </c>
      <c r="F18" s="52">
        <v>6125.5</v>
      </c>
      <c r="G18" s="17">
        <f t="shared" si="5"/>
        <v>0.7408374826544771</v>
      </c>
      <c r="H18" s="32">
        <v>751</v>
      </c>
      <c r="I18" s="31">
        <v>21</v>
      </c>
      <c r="J18" s="29">
        <f t="shared" si="6"/>
        <v>35.76190476190476</v>
      </c>
      <c r="K18" s="31">
        <v>3</v>
      </c>
      <c r="L18" s="52">
        <v>13</v>
      </c>
      <c r="M18" s="32">
        <v>173103.5</v>
      </c>
      <c r="N18" s="61">
        <v>11857</v>
      </c>
      <c r="O18" s="52">
        <f t="shared" si="7"/>
        <v>50145.85747392816</v>
      </c>
      <c r="P18" s="54">
        <v>41551</v>
      </c>
      <c r="Q18" s="38" t="s">
        <v>70</v>
      </c>
      <c r="R18" s="15"/>
    </row>
    <row r="19" spans="1:18" ht="25.5" customHeight="1">
      <c r="A19" s="43">
        <f aca="true" t="shared" si="8" ref="A19:A25">A18+1</f>
        <v>14</v>
      </c>
      <c r="B19" s="49">
        <v>14</v>
      </c>
      <c r="C19" s="4" t="s">
        <v>49</v>
      </c>
      <c r="D19" s="32">
        <v>8818</v>
      </c>
      <c r="E19" s="52">
        <f t="shared" si="4"/>
        <v>2554.4611819235224</v>
      </c>
      <c r="F19" s="52">
        <v>12952.5</v>
      </c>
      <c r="G19" s="17">
        <f t="shared" si="5"/>
        <v>-0.3192047867207103</v>
      </c>
      <c r="H19" s="32">
        <v>561</v>
      </c>
      <c r="I19" s="31">
        <v>7</v>
      </c>
      <c r="J19" s="29">
        <f t="shared" si="6"/>
        <v>80.14285714285714</v>
      </c>
      <c r="K19" s="31">
        <v>1</v>
      </c>
      <c r="L19" s="52">
        <v>4</v>
      </c>
      <c r="M19" s="32">
        <v>85392</v>
      </c>
      <c r="N19" s="32">
        <v>5521</v>
      </c>
      <c r="O19" s="52">
        <f t="shared" si="7"/>
        <v>24736.964078794903</v>
      </c>
      <c r="P19" s="54">
        <v>41614</v>
      </c>
      <c r="Q19" s="38" t="s">
        <v>46</v>
      </c>
      <c r="R19" s="15"/>
    </row>
    <row r="20" spans="1:18" ht="25.5" customHeight="1">
      <c r="A20" s="43">
        <f t="shared" si="8"/>
        <v>15</v>
      </c>
      <c r="B20" s="49">
        <v>10</v>
      </c>
      <c r="C20" s="4" t="s">
        <v>52</v>
      </c>
      <c r="D20" s="32">
        <v>8807.5</v>
      </c>
      <c r="E20" s="52">
        <f t="shared" si="4"/>
        <v>2551.419466975666</v>
      </c>
      <c r="F20" s="52">
        <v>17588</v>
      </c>
      <c r="G20" s="17">
        <f t="shared" si="5"/>
        <v>-0.499232431203093</v>
      </c>
      <c r="H20" s="32">
        <v>526</v>
      </c>
      <c r="I20" s="31">
        <v>14</v>
      </c>
      <c r="J20" s="29">
        <f t="shared" si="6"/>
        <v>37.57142857142857</v>
      </c>
      <c r="K20" s="31">
        <v>4</v>
      </c>
      <c r="L20" s="52">
        <v>3</v>
      </c>
      <c r="M20" s="32">
        <v>67245.7</v>
      </c>
      <c r="N20" s="32">
        <v>4181</v>
      </c>
      <c r="O20" s="52">
        <f t="shared" si="7"/>
        <v>19480.21436848204</v>
      </c>
      <c r="P20" s="59">
        <v>41621</v>
      </c>
      <c r="Q20" s="38" t="s">
        <v>53</v>
      </c>
      <c r="R20" s="15"/>
    </row>
    <row r="21" spans="1:18" ht="25.5" customHeight="1">
      <c r="A21" s="43">
        <f t="shared" si="8"/>
        <v>16</v>
      </c>
      <c r="B21" s="49">
        <v>17</v>
      </c>
      <c r="C21" s="4" t="s">
        <v>55</v>
      </c>
      <c r="D21" s="32">
        <v>7594.5</v>
      </c>
      <c r="E21" s="52">
        <f t="shared" si="4"/>
        <v>2200.0289687137893</v>
      </c>
      <c r="F21" s="52">
        <v>7211</v>
      </c>
      <c r="G21" s="17">
        <f t="shared" si="5"/>
        <v>0.05318263763694356</v>
      </c>
      <c r="H21" s="32">
        <v>383</v>
      </c>
      <c r="I21" s="31">
        <v>5</v>
      </c>
      <c r="J21" s="29">
        <f t="shared" si="6"/>
        <v>76.6</v>
      </c>
      <c r="K21" s="31">
        <v>1</v>
      </c>
      <c r="L21" s="52">
        <v>13</v>
      </c>
      <c r="M21" s="31">
        <v>844460.9</v>
      </c>
      <c r="N21" s="31">
        <v>48848</v>
      </c>
      <c r="O21" s="52">
        <f t="shared" si="7"/>
        <v>244629.46118192354</v>
      </c>
      <c r="P21" s="54">
        <v>41551</v>
      </c>
      <c r="Q21" s="38" t="s">
        <v>77</v>
      </c>
      <c r="R21" s="15"/>
    </row>
    <row r="22" spans="1:18" ht="25.5" customHeight="1">
      <c r="A22" s="43">
        <f t="shared" si="8"/>
        <v>17</v>
      </c>
      <c r="B22" s="49">
        <v>11</v>
      </c>
      <c r="C22" s="4" t="s">
        <v>50</v>
      </c>
      <c r="D22" s="32">
        <v>6074.5</v>
      </c>
      <c r="E22" s="52">
        <f t="shared" si="4"/>
        <v>1759.704519119351</v>
      </c>
      <c r="F22" s="52">
        <v>14786.5</v>
      </c>
      <c r="G22" s="17">
        <f t="shared" si="5"/>
        <v>-0.5891860818990295</v>
      </c>
      <c r="H22" s="32">
        <v>373</v>
      </c>
      <c r="I22" s="31">
        <v>7</v>
      </c>
      <c r="J22" s="29">
        <f t="shared" si="6"/>
        <v>53.285714285714285</v>
      </c>
      <c r="K22" s="31">
        <v>1</v>
      </c>
      <c r="L22" s="52">
        <v>4</v>
      </c>
      <c r="M22" s="57">
        <v>130666.1</v>
      </c>
      <c r="N22" s="57">
        <v>8800</v>
      </c>
      <c r="O22" s="52">
        <f t="shared" si="7"/>
        <v>37852.28852838934</v>
      </c>
      <c r="P22" s="54">
        <v>41614</v>
      </c>
      <c r="Q22" s="38" t="s">
        <v>46</v>
      </c>
      <c r="R22" s="15"/>
    </row>
    <row r="23" spans="1:18" ht="25.5" customHeight="1">
      <c r="A23" s="43">
        <f t="shared" si="8"/>
        <v>18</v>
      </c>
      <c r="B23" s="49">
        <v>23</v>
      </c>
      <c r="C23" s="4" t="s">
        <v>13</v>
      </c>
      <c r="D23" s="32">
        <v>5010</v>
      </c>
      <c r="E23" s="52">
        <f t="shared" si="4"/>
        <v>1451.3325608342989</v>
      </c>
      <c r="F23" s="52">
        <v>2383</v>
      </c>
      <c r="G23" s="17">
        <f t="shared" si="5"/>
        <v>1.102391942929081</v>
      </c>
      <c r="H23" s="32">
        <v>538</v>
      </c>
      <c r="I23" s="31">
        <v>18</v>
      </c>
      <c r="J23" s="29">
        <f t="shared" si="6"/>
        <v>29.88888888888889</v>
      </c>
      <c r="K23" s="31">
        <v>2</v>
      </c>
      <c r="L23" s="52">
        <v>2</v>
      </c>
      <c r="M23" s="32">
        <v>7393</v>
      </c>
      <c r="N23" s="32">
        <v>790</v>
      </c>
      <c r="O23" s="52">
        <f t="shared" si="7"/>
        <v>2141.657010428737</v>
      </c>
      <c r="P23" s="59">
        <v>41628</v>
      </c>
      <c r="Q23" s="38" t="s">
        <v>14</v>
      </c>
      <c r="R23" s="15"/>
    </row>
    <row r="24" spans="1:18" ht="25.5" customHeight="1">
      <c r="A24" s="43">
        <f t="shared" si="8"/>
        <v>19</v>
      </c>
      <c r="B24" s="49">
        <v>15</v>
      </c>
      <c r="C24" s="4" t="s">
        <v>4</v>
      </c>
      <c r="D24" s="32">
        <v>4723</v>
      </c>
      <c r="E24" s="52">
        <f t="shared" si="4"/>
        <v>1368.1923522595596</v>
      </c>
      <c r="F24" s="52">
        <v>9241.5</v>
      </c>
      <c r="G24" s="17">
        <f t="shared" si="5"/>
        <v>-0.48893577882378403</v>
      </c>
      <c r="H24" s="32">
        <v>270</v>
      </c>
      <c r="I24" s="31">
        <v>7</v>
      </c>
      <c r="J24" s="29">
        <f t="shared" si="6"/>
        <v>38.57142857142857</v>
      </c>
      <c r="K24" s="31">
        <v>1</v>
      </c>
      <c r="L24" s="52">
        <v>3</v>
      </c>
      <c r="M24" s="32">
        <v>35810</v>
      </c>
      <c r="N24" s="32">
        <v>2476</v>
      </c>
      <c r="O24" s="52">
        <f t="shared" si="7"/>
        <v>10373.69640787949</v>
      </c>
      <c r="P24" s="54">
        <v>41621</v>
      </c>
      <c r="Q24" s="38" t="s">
        <v>5</v>
      </c>
      <c r="R24" s="15"/>
    </row>
    <row r="25" spans="1:18" ht="25.5" customHeight="1">
      <c r="A25" s="43">
        <f t="shared" si="8"/>
        <v>20</v>
      </c>
      <c r="B25" s="49">
        <v>24</v>
      </c>
      <c r="C25" s="4" t="s">
        <v>21</v>
      </c>
      <c r="D25" s="32">
        <v>1526.4</v>
      </c>
      <c r="E25" s="52">
        <f t="shared" si="4"/>
        <v>442.1784472769409</v>
      </c>
      <c r="F25" s="52">
        <v>1358</v>
      </c>
      <c r="G25" s="17">
        <f t="shared" si="5"/>
        <v>0.12400589101620037</v>
      </c>
      <c r="H25" s="32">
        <v>200</v>
      </c>
      <c r="I25" s="31">
        <v>2</v>
      </c>
      <c r="J25" s="29">
        <f t="shared" si="6"/>
        <v>100</v>
      </c>
      <c r="K25" s="31">
        <v>1</v>
      </c>
      <c r="L25" s="52">
        <v>14</v>
      </c>
      <c r="M25" s="32">
        <v>573496.2</v>
      </c>
      <c r="N25" s="32">
        <v>48625</v>
      </c>
      <c r="O25" s="52">
        <f t="shared" si="7"/>
        <v>166134.47276940904</v>
      </c>
      <c r="P25" s="59">
        <v>41544</v>
      </c>
      <c r="Q25" s="38" t="s">
        <v>22</v>
      </c>
      <c r="R25" s="15"/>
    </row>
    <row r="26" spans="1:17" ht="27" customHeight="1">
      <c r="A26" s="43"/>
      <c r="B26" s="49"/>
      <c r="C26" s="12" t="s">
        <v>61</v>
      </c>
      <c r="D26" s="53">
        <f>SUM(D16:D25)+D14</f>
        <v>2313095.55</v>
      </c>
      <c r="E26" s="53">
        <f>SUM(E16:E25)+E14</f>
        <v>514276.95828505204</v>
      </c>
      <c r="F26" s="13">
        <v>1471737.65</v>
      </c>
      <c r="G26" s="14">
        <f t="shared" si="5"/>
        <v>0.5716765484663656</v>
      </c>
      <c r="H26" s="53">
        <f>SUM(H16:H25)+H14</f>
        <v>148700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26</v>
      </c>
      <c r="C28" s="4" t="s">
        <v>68</v>
      </c>
      <c r="D28" s="32">
        <v>915</v>
      </c>
      <c r="E28" s="52">
        <f>D28/3.452</f>
        <v>265.06373117033604</v>
      </c>
      <c r="F28" s="52">
        <v>868</v>
      </c>
      <c r="G28" s="17">
        <f>(D28-F28)/F28</f>
        <v>0.05414746543778802</v>
      </c>
      <c r="H28" s="32">
        <v>78</v>
      </c>
      <c r="I28" s="31">
        <v>7</v>
      </c>
      <c r="J28" s="29">
        <f>H28/I28</f>
        <v>11.142857142857142</v>
      </c>
      <c r="K28" s="31">
        <v>1</v>
      </c>
      <c r="L28" s="52">
        <v>4</v>
      </c>
      <c r="M28" s="32">
        <v>13446</v>
      </c>
      <c r="N28" s="32">
        <v>1212</v>
      </c>
      <c r="O28" s="52">
        <f>M28/3.452</f>
        <v>3895.13325608343</v>
      </c>
      <c r="P28" s="54">
        <v>41614</v>
      </c>
      <c r="Q28" s="38" t="s">
        <v>70</v>
      </c>
      <c r="R28" s="15"/>
    </row>
    <row r="29" spans="1:18" ht="25.5" customHeight="1">
      <c r="A29" s="43">
        <f>A28+1</f>
        <v>22</v>
      </c>
      <c r="B29" s="49">
        <v>31</v>
      </c>
      <c r="C29" s="4" t="s">
        <v>3</v>
      </c>
      <c r="D29" s="32">
        <v>913</v>
      </c>
      <c r="E29" s="52">
        <f aca="true" t="shared" si="9" ref="E29:E37">D29/3.452</f>
        <v>264.4843568945539</v>
      </c>
      <c r="F29" s="52">
        <v>165</v>
      </c>
      <c r="G29" s="17">
        <f>(D29-F29)/F29</f>
        <v>4.533333333333333</v>
      </c>
      <c r="H29" s="32">
        <v>74</v>
      </c>
      <c r="I29" s="31">
        <v>2</v>
      </c>
      <c r="J29" s="29">
        <f aca="true" t="shared" si="10" ref="J29:J37">H29/I29</f>
        <v>37</v>
      </c>
      <c r="K29" s="31">
        <v>1</v>
      </c>
      <c r="L29" s="52"/>
      <c r="M29" s="32">
        <v>101714</v>
      </c>
      <c r="N29" s="32">
        <v>7316</v>
      </c>
      <c r="O29" s="52">
        <f aca="true" t="shared" si="11" ref="O29:O37">M29/3.452</f>
        <v>29465.23754345307</v>
      </c>
      <c r="P29" s="54">
        <v>41530</v>
      </c>
      <c r="Q29" s="38" t="s">
        <v>56</v>
      </c>
      <c r="R29" s="15"/>
    </row>
    <row r="30" spans="1:18" ht="25.5" customHeight="1">
      <c r="A30" s="43">
        <f aca="true" t="shared" si="12" ref="A30:A37">A29+1</f>
        <v>23</v>
      </c>
      <c r="B30" s="49" t="s">
        <v>15</v>
      </c>
      <c r="C30" s="4" t="s">
        <v>24</v>
      </c>
      <c r="D30" s="32">
        <v>615</v>
      </c>
      <c r="E30" s="52">
        <f t="shared" si="9"/>
        <v>178.15758980301274</v>
      </c>
      <c r="F30" s="52" t="s">
        <v>27</v>
      </c>
      <c r="G30" s="17" t="s">
        <v>85</v>
      </c>
      <c r="H30" s="32">
        <v>45</v>
      </c>
      <c r="I30" s="31">
        <v>2</v>
      </c>
      <c r="J30" s="29">
        <f t="shared" si="10"/>
        <v>22.5</v>
      </c>
      <c r="K30" s="31">
        <v>1</v>
      </c>
      <c r="L30" s="52"/>
      <c r="M30" s="32">
        <v>22582</v>
      </c>
      <c r="N30" s="32">
        <v>1808</v>
      </c>
      <c r="O30" s="52">
        <f t="shared" si="11"/>
        <v>6541.714947856315</v>
      </c>
      <c r="P30" s="59">
        <v>41264</v>
      </c>
      <c r="Q30" s="38" t="s">
        <v>25</v>
      </c>
      <c r="R30" s="15"/>
    </row>
    <row r="31" spans="1:18" ht="25.5" customHeight="1">
      <c r="A31" s="43">
        <f t="shared" si="12"/>
        <v>24</v>
      </c>
      <c r="B31" s="49" t="s">
        <v>15</v>
      </c>
      <c r="C31" s="4" t="s">
        <v>74</v>
      </c>
      <c r="D31" s="32">
        <v>582</v>
      </c>
      <c r="E31" s="52">
        <f t="shared" si="9"/>
        <v>168.59791425260718</v>
      </c>
      <c r="F31" s="52" t="s">
        <v>27</v>
      </c>
      <c r="G31" s="17" t="s">
        <v>85</v>
      </c>
      <c r="H31" s="32">
        <v>53</v>
      </c>
      <c r="I31" s="31">
        <v>3</v>
      </c>
      <c r="J31" s="29">
        <f t="shared" si="10"/>
        <v>17.666666666666668</v>
      </c>
      <c r="K31" s="31">
        <v>1</v>
      </c>
      <c r="L31" s="52">
        <v>4</v>
      </c>
      <c r="M31" s="32">
        <v>1602</v>
      </c>
      <c r="N31" s="32">
        <v>196</v>
      </c>
      <c r="O31" s="52">
        <f t="shared" si="11"/>
        <v>464.0787949015064</v>
      </c>
      <c r="P31" s="65">
        <v>41614</v>
      </c>
      <c r="Q31" s="38" t="s">
        <v>75</v>
      </c>
      <c r="R31" s="15"/>
    </row>
    <row r="32" spans="1:18" ht="25.5" customHeight="1">
      <c r="A32" s="43">
        <f t="shared" si="12"/>
        <v>25</v>
      </c>
      <c r="B32" s="49">
        <v>22</v>
      </c>
      <c r="C32" s="4" t="s">
        <v>2</v>
      </c>
      <c r="D32" s="32">
        <v>418</v>
      </c>
      <c r="E32" s="52">
        <f t="shared" si="9"/>
        <v>121.08922363847046</v>
      </c>
      <c r="F32" s="52">
        <v>2524</v>
      </c>
      <c r="G32" s="17">
        <f>(D32-F32)/F32</f>
        <v>-0.8343898573692552</v>
      </c>
      <c r="H32" s="32">
        <v>37</v>
      </c>
      <c r="I32" s="31">
        <v>2</v>
      </c>
      <c r="J32" s="29">
        <f t="shared" si="10"/>
        <v>18.5</v>
      </c>
      <c r="K32" s="31">
        <v>1</v>
      </c>
      <c r="L32" s="52">
        <v>3</v>
      </c>
      <c r="M32" s="31">
        <v>9162</v>
      </c>
      <c r="N32" s="31">
        <v>673</v>
      </c>
      <c r="O32" s="52">
        <f t="shared" si="11"/>
        <v>2654.113557358053</v>
      </c>
      <c r="P32" s="54">
        <v>41621</v>
      </c>
      <c r="Q32" s="38" t="s">
        <v>56</v>
      </c>
      <c r="R32" s="15"/>
    </row>
    <row r="33" spans="1:18" ht="25.5" customHeight="1">
      <c r="A33" s="43">
        <f t="shared" si="12"/>
        <v>26</v>
      </c>
      <c r="B33" s="49">
        <v>38</v>
      </c>
      <c r="C33" s="4" t="s">
        <v>87</v>
      </c>
      <c r="D33" s="32">
        <v>326</v>
      </c>
      <c r="E33" s="52">
        <f t="shared" si="9"/>
        <v>94.4380069524913</v>
      </c>
      <c r="F33" s="52">
        <v>18</v>
      </c>
      <c r="G33" s="17">
        <f>(D33-F33)/F33</f>
        <v>17.11111111111111</v>
      </c>
      <c r="H33" s="32">
        <v>35</v>
      </c>
      <c r="I33" s="31">
        <v>5</v>
      </c>
      <c r="J33" s="29">
        <f t="shared" si="10"/>
        <v>7</v>
      </c>
      <c r="K33" s="31">
        <v>1</v>
      </c>
      <c r="L33" s="52"/>
      <c r="M33" s="52">
        <v>51333.5</v>
      </c>
      <c r="N33" s="32">
        <v>3629</v>
      </c>
      <c r="O33" s="52">
        <f t="shared" si="11"/>
        <v>14870.654692931634</v>
      </c>
      <c r="P33" s="54">
        <v>41488</v>
      </c>
      <c r="Q33" s="38" t="s">
        <v>88</v>
      </c>
      <c r="R33" s="15"/>
    </row>
    <row r="34" spans="1:18" ht="25.5" customHeight="1">
      <c r="A34" s="43">
        <f t="shared" si="12"/>
        <v>27</v>
      </c>
      <c r="B34" s="49">
        <v>30</v>
      </c>
      <c r="C34" s="4" t="s">
        <v>16</v>
      </c>
      <c r="D34" s="32">
        <v>264</v>
      </c>
      <c r="E34" s="52">
        <f t="shared" si="9"/>
        <v>76.47740440324449</v>
      </c>
      <c r="F34" s="52">
        <v>234</v>
      </c>
      <c r="G34" s="17">
        <f>(D34-F34)/F34</f>
        <v>0.1282051282051282</v>
      </c>
      <c r="H34" s="32">
        <v>27</v>
      </c>
      <c r="I34" s="31">
        <v>2</v>
      </c>
      <c r="J34" s="29">
        <f t="shared" si="10"/>
        <v>13.5</v>
      </c>
      <c r="K34" s="31">
        <v>1</v>
      </c>
      <c r="L34" s="52"/>
      <c r="M34" s="32">
        <v>30514</v>
      </c>
      <c r="N34" s="32">
        <v>2638</v>
      </c>
      <c r="O34" s="52">
        <f t="shared" si="11"/>
        <v>8839.513325608343</v>
      </c>
      <c r="P34" s="55">
        <v>41369</v>
      </c>
      <c r="Q34" s="38" t="s">
        <v>14</v>
      </c>
      <c r="R34" s="15"/>
    </row>
    <row r="35" spans="1:18" ht="25.5" customHeight="1">
      <c r="A35" s="43">
        <f t="shared" si="12"/>
        <v>28</v>
      </c>
      <c r="B35" s="49" t="s">
        <v>85</v>
      </c>
      <c r="C35" s="4" t="s">
        <v>36</v>
      </c>
      <c r="D35" s="32">
        <v>222.14</v>
      </c>
      <c r="E35" s="52">
        <f t="shared" si="9"/>
        <v>64.35110081112398</v>
      </c>
      <c r="F35" s="52" t="s">
        <v>85</v>
      </c>
      <c r="G35" s="17" t="s">
        <v>28</v>
      </c>
      <c r="H35" s="32">
        <v>25</v>
      </c>
      <c r="I35" s="31">
        <v>1</v>
      </c>
      <c r="J35" s="29">
        <f t="shared" si="10"/>
        <v>25</v>
      </c>
      <c r="K35" s="31">
        <v>1</v>
      </c>
      <c r="L35" s="52"/>
      <c r="M35" s="52">
        <v>358088.14</v>
      </c>
      <c r="N35" s="32">
        <v>29104</v>
      </c>
      <c r="O35" s="52">
        <f t="shared" si="11"/>
        <v>103733.52838933952</v>
      </c>
      <c r="P35" s="59">
        <v>41515</v>
      </c>
      <c r="Q35" s="38" t="s">
        <v>56</v>
      </c>
      <c r="R35" s="15"/>
    </row>
    <row r="36" spans="1:18" ht="25.5" customHeight="1">
      <c r="A36" s="43">
        <f t="shared" si="12"/>
        <v>29</v>
      </c>
      <c r="B36" s="58">
        <v>36</v>
      </c>
      <c r="C36" s="4" t="s">
        <v>54</v>
      </c>
      <c r="D36" s="32">
        <v>74</v>
      </c>
      <c r="E36" s="52">
        <f t="shared" si="9"/>
        <v>21.436848203939746</v>
      </c>
      <c r="F36" s="52">
        <v>55</v>
      </c>
      <c r="G36" s="17">
        <f>(D36-F36)/F36</f>
        <v>0.34545454545454546</v>
      </c>
      <c r="H36" s="32">
        <v>14</v>
      </c>
      <c r="I36" s="31">
        <v>1</v>
      </c>
      <c r="J36" s="29">
        <f t="shared" si="10"/>
        <v>14</v>
      </c>
      <c r="K36" s="31">
        <v>2</v>
      </c>
      <c r="L36" s="52">
        <v>19</v>
      </c>
      <c r="M36" s="52">
        <v>708882</v>
      </c>
      <c r="N36" s="32">
        <v>57323</v>
      </c>
      <c r="O36" s="52">
        <f t="shared" si="11"/>
        <v>205353.9976825029</v>
      </c>
      <c r="P36" s="54">
        <v>41509</v>
      </c>
      <c r="Q36" s="38" t="s">
        <v>84</v>
      </c>
      <c r="R36" s="15"/>
    </row>
    <row r="37" spans="1:18" ht="25.5" customHeight="1">
      <c r="A37" s="43">
        <f t="shared" si="12"/>
        <v>30</v>
      </c>
      <c r="B37" s="49">
        <v>39</v>
      </c>
      <c r="C37" s="60" t="s">
        <v>39</v>
      </c>
      <c r="D37" s="32">
        <v>71.5</v>
      </c>
      <c r="E37" s="52">
        <f t="shared" si="9"/>
        <v>20.712630359212053</v>
      </c>
      <c r="F37" s="52">
        <v>17</v>
      </c>
      <c r="G37" s="17">
        <f>(D37-F37)/F37</f>
        <v>3.2058823529411766</v>
      </c>
      <c r="H37" s="32">
        <v>12</v>
      </c>
      <c r="I37" s="31">
        <v>1</v>
      </c>
      <c r="J37" s="29">
        <f t="shared" si="10"/>
        <v>12</v>
      </c>
      <c r="K37" s="31">
        <v>1</v>
      </c>
      <c r="L37" s="52">
        <v>106</v>
      </c>
      <c r="M37" s="52">
        <v>2186053</v>
      </c>
      <c r="N37" s="32">
        <v>158373</v>
      </c>
      <c r="O37" s="52">
        <f t="shared" si="11"/>
        <v>633271.436848204</v>
      </c>
      <c r="P37" s="59">
        <v>40900</v>
      </c>
      <c r="Q37" s="56" t="s">
        <v>40</v>
      </c>
      <c r="R37" s="15"/>
    </row>
    <row r="38" spans="1:17" ht="27" customHeight="1">
      <c r="A38" s="43"/>
      <c r="B38" s="49"/>
      <c r="C38" s="12" t="s">
        <v>62</v>
      </c>
      <c r="D38" s="13">
        <f>SUM(D28:D37)+D26</f>
        <v>2317496.19</v>
      </c>
      <c r="E38" s="53">
        <f>SUM(E28:E37)+E26</f>
        <v>515551.767091541</v>
      </c>
      <c r="F38" s="13">
        <v>1484165.15</v>
      </c>
      <c r="G38" s="14">
        <f>(D38-F38)/F38</f>
        <v>0.5614813418843584</v>
      </c>
      <c r="H38" s="53">
        <f>SUM(H28:H37)+H26</f>
        <v>149100</v>
      </c>
      <c r="I38" s="13"/>
      <c r="J38" s="33"/>
      <c r="K38" s="35"/>
      <c r="L38" s="33"/>
      <c r="M38" s="36"/>
      <c r="N38" s="36"/>
      <c r="O38" s="52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15</v>
      </c>
      <c r="C40" s="4" t="s">
        <v>29</v>
      </c>
      <c r="D40" s="32">
        <v>27</v>
      </c>
      <c r="E40" s="52">
        <f>D40/3.452</f>
        <v>7.821552723059097</v>
      </c>
      <c r="F40" s="52" t="s">
        <v>85</v>
      </c>
      <c r="G40" s="17" t="s">
        <v>85</v>
      </c>
      <c r="H40" s="32">
        <v>5</v>
      </c>
      <c r="I40" s="31">
        <v>1</v>
      </c>
      <c r="J40" s="29">
        <f>H40/I40</f>
        <v>5</v>
      </c>
      <c r="K40" s="31">
        <v>1</v>
      </c>
      <c r="L40" s="52">
        <v>73</v>
      </c>
      <c r="M40" s="52">
        <v>895678.98</v>
      </c>
      <c r="N40" s="32">
        <v>72170</v>
      </c>
      <c r="O40" s="52">
        <f>M40/3.452</f>
        <v>259466.68018539977</v>
      </c>
      <c r="P40" s="55">
        <v>41131</v>
      </c>
      <c r="Q40" s="38" t="s">
        <v>30</v>
      </c>
      <c r="R40" s="15"/>
    </row>
    <row r="41" spans="1:18" ht="25.5" customHeight="1">
      <c r="A41" s="43">
        <f>A40+1</f>
        <v>32</v>
      </c>
      <c r="B41" s="49">
        <v>16</v>
      </c>
      <c r="C41" s="4" t="s">
        <v>12</v>
      </c>
      <c r="D41" s="32">
        <v>26</v>
      </c>
      <c r="E41" s="52">
        <f>D41/3.452</f>
        <v>7.531865585168019</v>
      </c>
      <c r="F41" s="52">
        <v>8074</v>
      </c>
      <c r="G41" s="17">
        <f>(D41-F41)/F41</f>
        <v>-0.9967797869705227</v>
      </c>
      <c r="H41" s="32">
        <v>4</v>
      </c>
      <c r="I41" s="31">
        <v>1</v>
      </c>
      <c r="J41" s="29">
        <f>H41/I41</f>
        <v>4</v>
      </c>
      <c r="K41" s="31">
        <v>1</v>
      </c>
      <c r="L41" s="52">
        <v>7</v>
      </c>
      <c r="M41" s="31">
        <v>319686.52</v>
      </c>
      <c r="N41" s="31">
        <v>27816</v>
      </c>
      <c r="O41" s="52">
        <f>M41/3.452</f>
        <v>92609.07300115876</v>
      </c>
      <c r="P41" s="54">
        <v>41593</v>
      </c>
      <c r="Q41" s="38" t="s">
        <v>56</v>
      </c>
      <c r="R41" s="15"/>
    </row>
    <row r="42" spans="1:18" ht="25.5" customHeight="1">
      <c r="A42" s="43">
        <f>A41+1</f>
        <v>33</v>
      </c>
      <c r="B42" s="49">
        <v>19</v>
      </c>
      <c r="C42" s="4" t="s">
        <v>71</v>
      </c>
      <c r="D42" s="32">
        <v>14</v>
      </c>
      <c r="E42" s="52">
        <f>D42/3.452</f>
        <v>4.055619930475087</v>
      </c>
      <c r="F42" s="52">
        <v>5293</v>
      </c>
      <c r="G42" s="17">
        <f>(D42-F42)/F42</f>
        <v>-0.9973549971660683</v>
      </c>
      <c r="H42" s="32">
        <v>1</v>
      </c>
      <c r="I42" s="31">
        <v>1</v>
      </c>
      <c r="J42" s="29">
        <f>H42/I42</f>
        <v>1</v>
      </c>
      <c r="K42" s="31">
        <v>1</v>
      </c>
      <c r="L42" s="52">
        <v>10</v>
      </c>
      <c r="M42" s="32">
        <v>729189.5</v>
      </c>
      <c r="N42" s="32">
        <v>54611</v>
      </c>
      <c r="O42" s="52">
        <f>M42/3.452</f>
        <v>211236.81923522596</v>
      </c>
      <c r="P42" s="54">
        <v>41572</v>
      </c>
      <c r="Q42" s="38" t="s">
        <v>57</v>
      </c>
      <c r="R42" s="15"/>
    </row>
    <row r="43" spans="1:18" ht="25.5" customHeight="1">
      <c r="A43" s="43">
        <f>A42+1</f>
        <v>34</v>
      </c>
      <c r="B43" s="49" t="s">
        <v>20</v>
      </c>
      <c r="C43" s="4" t="s">
        <v>31</v>
      </c>
      <c r="D43" s="32">
        <v>11</v>
      </c>
      <c r="E43" s="52">
        <f>D43/3.452</f>
        <v>3.186558516801854</v>
      </c>
      <c r="F43" s="52" t="s">
        <v>85</v>
      </c>
      <c r="G43" s="17" t="s">
        <v>85</v>
      </c>
      <c r="H43" s="32">
        <v>2</v>
      </c>
      <c r="I43" s="31">
        <v>1</v>
      </c>
      <c r="J43" s="29">
        <f>H43/I43</f>
        <v>2</v>
      </c>
      <c r="K43" s="31">
        <v>1</v>
      </c>
      <c r="L43" s="52">
        <v>57</v>
      </c>
      <c r="M43" s="52">
        <v>683952.79</v>
      </c>
      <c r="N43" s="32">
        <v>55049</v>
      </c>
      <c r="O43" s="52">
        <f>M43/3.452</f>
        <v>198132.3261877173</v>
      </c>
      <c r="P43" s="59">
        <v>41243</v>
      </c>
      <c r="Q43" s="38" t="s">
        <v>32</v>
      </c>
      <c r="R43" s="15"/>
    </row>
    <row r="44" spans="1:17" ht="27" customHeight="1">
      <c r="A44" s="43"/>
      <c r="B44" s="49"/>
      <c r="C44" s="12" t="s">
        <v>51</v>
      </c>
      <c r="D44" s="53">
        <f>SUM(D40:D43)+D38</f>
        <v>2317574.19</v>
      </c>
      <c r="E44" s="53">
        <f>SUM(E40:E43)+E38</f>
        <v>515574.36268829653</v>
      </c>
      <c r="F44" s="53">
        <v>1484721.15</v>
      </c>
      <c r="G44" s="14">
        <f>(D44-F44)/F44</f>
        <v>0.5609491317612065</v>
      </c>
      <c r="H44" s="53">
        <f>SUM(H40:H43)+H38</f>
        <v>149112</v>
      </c>
      <c r="I44" s="53"/>
      <c r="J44" s="33"/>
      <c r="K44" s="35"/>
      <c r="L44" s="33"/>
      <c r="M44" s="36"/>
      <c r="N44" s="36"/>
      <c r="O44" s="36"/>
      <c r="P44" s="37"/>
      <c r="Q44" s="46"/>
    </row>
    <row r="45" spans="1:17" ht="12" customHeight="1">
      <c r="A45" s="47"/>
      <c r="B45" s="51"/>
      <c r="C45" s="9"/>
      <c r="D45" s="10"/>
      <c r="E45" s="10"/>
      <c r="F45" s="10"/>
      <c r="G45" s="22"/>
      <c r="H45" s="21"/>
      <c r="I45" s="23"/>
      <c r="J45" s="23"/>
      <c r="K45" s="34"/>
      <c r="L45" s="23"/>
      <c r="M45" s="24"/>
      <c r="N45" s="24"/>
      <c r="O45" s="24"/>
      <c r="P45" s="11"/>
      <c r="Q45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2014-01-06T16:27:21Z</dcterms:modified>
  <cp:category/>
  <cp:version/>
  <cp:contentType/>
  <cp:contentStatus/>
</cp:coreProperties>
</file>