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810" activeTab="0"/>
  </bookViews>
  <sheets>
    <sheet name="Weekend Top 10 - WE 48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<sst xmlns="http://schemas.openxmlformats.org/spreadsheetml/2006/main" count="63" uniqueCount="37">
  <si>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</si>
  <si>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</si>
  <si>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</si>
  <si>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</si>
  <si>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</si>
  <si>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</si>
  <si>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</si>
  <si>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</si>
  <si>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</si>
  <si>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</si>
  <si>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</si>
  <si>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</si>
  <si>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</si>
  <si>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</si>
  <si>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</si>
  <si>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</si>
  <si>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</si>
  <si>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</si>
  <si>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</si>
  <si>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</si>
  <si>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</si>
  <si>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Penguins of Madagascar</t>
  </si>
  <si>
    <t>InterCom</t>
  </si>
  <si>
    <t>n/a</t>
  </si>
  <si>
    <t>The Hunger Games: Mockingjay - Part I</t>
  </si>
  <si>
    <t>Forum Hungary</t>
  </si>
  <si>
    <t>Horrible Bosses 2</t>
  </si>
  <si>
    <t>Interstellar</t>
  </si>
  <si>
    <t>John Wick</t>
  </si>
  <si>
    <t>Before I Go to Sleep</t>
  </si>
  <si>
    <t>Magic in the Moonlight</t>
  </si>
  <si>
    <t>Freeman Film</t>
  </si>
  <si>
    <t>Fury</t>
  </si>
  <si>
    <t>For Some Inexplicable Reason (local)</t>
  </si>
  <si>
    <t>Cirko</t>
  </si>
  <si>
    <t xml:space="preserve">A Walk Among the Tombstones </t>
  </si>
  <si>
    <t>A Company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</si>
</sst>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5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6" applyNumberFormat="1" applyFont="1" applyFill="1" applyBorder="1" applyAlignment="1" applyProtection="1">
      <alignment vertical="center"/>
      <protection locked="0"/>
    </xf>
    <xf numFmtId="197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56" applyNumberFormat="1" applyFont="1" applyFill="1" applyBorder="1" applyAlignment="1" applyProtection="1">
      <alignment horizontal="left" vertical="center"/>
      <protection locked="0"/>
    </xf>
    <xf numFmtId="3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5" fillId="34" borderId="26" xfId="47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191" fontId="14" fillId="34" borderId="26" xfId="60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/>
    </xf>
    <xf numFmtId="3" fontId="15" fillId="34" borderId="26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/>
    </xf>
    <xf numFmtId="198" fontId="14" fillId="34" borderId="26" xfId="47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/>
      <protection/>
    </xf>
    <xf numFmtId="3" fontId="15" fillId="34" borderId="26" xfId="47" applyNumberFormat="1" applyFont="1" applyFill="1" applyBorder="1" applyAlignment="1">
      <alignment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98" fontId="14" fillId="0" borderId="26" xfId="42" applyNumberFormat="1" applyFont="1" applyBorder="1" applyAlignment="1">
      <alignment/>
    </xf>
    <xf numFmtId="198" fontId="14" fillId="0" borderId="26" xfId="42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198" fontId="15" fillId="0" borderId="26" xfId="42" applyNumberFormat="1" applyFont="1" applyBorder="1" applyAlignment="1">
      <alignment/>
    </xf>
    <xf numFmtId="198" fontId="15" fillId="0" borderId="26" xfId="42" applyNumberFormat="1" applyFont="1" applyFill="1" applyBorder="1" applyAlignment="1">
      <alignment/>
    </xf>
    <xf numFmtId="198" fontId="14" fillId="0" borderId="26" xfId="47" applyNumberFormat="1" applyFont="1" applyBorder="1" applyAlignment="1">
      <alignment/>
    </xf>
    <xf numFmtId="198" fontId="14" fillId="0" borderId="26" xfId="47" applyNumberFormat="1" applyFont="1" applyFill="1" applyBorder="1" applyAlignment="1">
      <alignment/>
    </xf>
    <xf numFmtId="198" fontId="15" fillId="0" borderId="26" xfId="47" applyNumberFormat="1" applyFont="1" applyBorder="1" applyAlignment="1">
      <alignment/>
    </xf>
    <xf numFmtId="198" fontId="15" fillId="0" borderId="26" xfId="47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4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 21" xfId="56"/>
    <cellStyle name="Note" xfId="57"/>
    <cellStyle name="Output" xfId="58"/>
    <cellStyle name="Percent" xfId="59"/>
    <cellStyle name="Százalék 20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402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733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27-30 NOVEMBER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421875" style="0" customWidth="1"/>
    <col min="4" max="4" width="11.421875" style="0" customWidth="1"/>
    <col min="5" max="5" width="15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77" t="s">
        <v>3</v>
      </c>
      <c r="G2" s="77" t="s">
        <v>4</v>
      </c>
      <c r="H2" s="77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2"/>
    </row>
    <row r="3" spans="1:25" ht="30" customHeight="1">
      <c r="A3" s="13"/>
      <c r="B3" s="14"/>
      <c r="C3" s="87"/>
      <c r="D3" s="89"/>
      <c r="E3" s="90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50" t="s">
        <v>12</v>
      </c>
      <c r="R3" s="50" t="s">
        <v>13</v>
      </c>
      <c r="S3" s="51" t="s">
        <v>14</v>
      </c>
      <c r="T3" s="51" t="s">
        <v>15</v>
      </c>
      <c r="U3" s="66" t="s">
        <v>12</v>
      </c>
      <c r="V3" s="67" t="s">
        <v>16</v>
      </c>
      <c r="W3" s="15" t="s">
        <v>12</v>
      </c>
      <c r="X3" s="15" t="s">
        <v>13</v>
      </c>
      <c r="Y3" s="51" t="s">
        <v>15</v>
      </c>
    </row>
    <row r="4" spans="1:25" ht="30" customHeight="1">
      <c r="A4" s="40">
        <v>1</v>
      </c>
      <c r="B4" s="41"/>
      <c r="C4" s="52" t="s">
        <v>21</v>
      </c>
      <c r="D4" s="53">
        <v>41970</v>
      </c>
      <c r="E4" s="54" t="s">
        <v>22</v>
      </c>
      <c r="F4" s="55">
        <v>62</v>
      </c>
      <c r="G4" s="55" t="s">
        <v>23</v>
      </c>
      <c r="H4" s="55">
        <v>1</v>
      </c>
      <c r="I4" s="68">
        <v>4451184</v>
      </c>
      <c r="J4" s="69">
        <v>3327</v>
      </c>
      <c r="K4" s="69">
        <v>10074220</v>
      </c>
      <c r="L4" s="69">
        <v>7562</v>
      </c>
      <c r="M4" s="69">
        <v>31344067</v>
      </c>
      <c r="N4" s="69">
        <v>23152</v>
      </c>
      <c r="O4" s="69">
        <v>26213560</v>
      </c>
      <c r="P4" s="69">
        <v>19475</v>
      </c>
      <c r="Q4" s="56">
        <f aca="true" t="shared" si="0" ref="Q4:R6">+I4+K4+M4+O4</f>
        <v>72083031</v>
      </c>
      <c r="R4" s="56">
        <f t="shared" si="0"/>
        <v>53516</v>
      </c>
      <c r="S4" s="57" t="e">
        <f>IF(Q4&lt;&gt;0,R4/G4,"")</f>
        <v>#VALUE!</v>
      </c>
      <c r="T4" s="57">
        <f>IF(Q4&lt;&gt;0,Q4/R4,"")</f>
        <v>1346.9435495926452</v>
      </c>
      <c r="U4" s="70">
        <v>0</v>
      </c>
      <c r="V4" s="58">
        <f>IF(U4&lt;&gt;0,-(U4-Q4)/U4,"")</f>
      </c>
      <c r="W4" s="71">
        <v>72083031</v>
      </c>
      <c r="X4" s="72">
        <v>53516</v>
      </c>
      <c r="Y4" s="57">
        <f>W4/X4</f>
        <v>1346.9435495926452</v>
      </c>
    </row>
    <row r="5" spans="1:25" ht="30" customHeight="1">
      <c r="A5" s="40">
        <v>2</v>
      </c>
      <c r="B5" s="41"/>
      <c r="C5" s="52" t="s">
        <v>24</v>
      </c>
      <c r="D5" s="53">
        <v>41963</v>
      </c>
      <c r="E5" s="54" t="s">
        <v>25</v>
      </c>
      <c r="F5" s="55">
        <v>60</v>
      </c>
      <c r="G5" s="55" t="s">
        <v>23</v>
      </c>
      <c r="H5" s="55">
        <v>2</v>
      </c>
      <c r="I5" s="59">
        <v>6356801</v>
      </c>
      <c r="J5" s="59">
        <v>4833</v>
      </c>
      <c r="K5" s="59">
        <v>12955665</v>
      </c>
      <c r="L5" s="59">
        <v>9833</v>
      </c>
      <c r="M5" s="59">
        <v>23504664</v>
      </c>
      <c r="N5" s="59">
        <v>17269</v>
      </c>
      <c r="O5" s="59">
        <v>13243315</v>
      </c>
      <c r="P5" s="59">
        <v>9393</v>
      </c>
      <c r="Q5" s="56">
        <f t="shared" si="0"/>
        <v>56060445</v>
      </c>
      <c r="R5" s="56">
        <f t="shared" si="0"/>
        <v>41328</v>
      </c>
      <c r="S5" s="57" t="e">
        <f>IF(Q5&lt;&gt;0,R5/G5,"")</f>
        <v>#VALUE!</v>
      </c>
      <c r="T5" s="57">
        <f>IF(Q5&lt;&gt;0,Q5/R5,"")</f>
        <v>1356.4761178861788</v>
      </c>
      <c r="U5" s="60">
        <v>135766998</v>
      </c>
      <c r="V5" s="58">
        <f>IF(U5&lt;&gt;0,-(U5-Q5)/U5,"")</f>
        <v>-0.5870834162511276</v>
      </c>
      <c r="W5" s="59">
        <v>225751336</v>
      </c>
      <c r="X5" s="59">
        <v>170980</v>
      </c>
      <c r="Y5" s="57">
        <f>W5/X5</f>
        <v>1320.3376769212773</v>
      </c>
    </row>
    <row r="6" spans="1:25" ht="30" customHeight="1">
      <c r="A6" s="40">
        <v>3</v>
      </c>
      <c r="B6" s="41"/>
      <c r="C6" s="52" t="s">
        <v>26</v>
      </c>
      <c r="D6" s="53">
        <v>41970</v>
      </c>
      <c r="E6" s="54" t="s">
        <v>22</v>
      </c>
      <c r="F6" s="55">
        <v>51</v>
      </c>
      <c r="G6" s="55" t="s">
        <v>23</v>
      </c>
      <c r="H6" s="55">
        <v>1</v>
      </c>
      <c r="I6" s="73">
        <v>5432693</v>
      </c>
      <c r="J6" s="74">
        <v>4040</v>
      </c>
      <c r="K6" s="74">
        <v>8455285</v>
      </c>
      <c r="L6" s="74">
        <v>6347</v>
      </c>
      <c r="M6" s="74">
        <v>16923834</v>
      </c>
      <c r="N6" s="74">
        <v>12447</v>
      </c>
      <c r="O6" s="74">
        <v>10223482</v>
      </c>
      <c r="P6" s="74">
        <v>7381</v>
      </c>
      <c r="Q6" s="56">
        <f t="shared" si="0"/>
        <v>41035294</v>
      </c>
      <c r="R6" s="56">
        <f t="shared" si="0"/>
        <v>30215</v>
      </c>
      <c r="S6" s="57" t="e">
        <f>IF(Q6&lt;&gt;0,R6/G6,"")</f>
        <v>#VALUE!</v>
      </c>
      <c r="T6" s="57">
        <f>IF(Q6&lt;&gt;0,Q6/R6,"")</f>
        <v>1358.1100115836505</v>
      </c>
      <c r="U6" s="70">
        <v>0</v>
      </c>
      <c r="V6" s="58">
        <f>IF(U6&lt;&gt;0,-(U6-Q6)/U6,"")</f>
      </c>
      <c r="W6" s="75">
        <v>41035294</v>
      </c>
      <c r="X6" s="76">
        <v>30215</v>
      </c>
      <c r="Y6" s="57">
        <f>W6/X6</f>
        <v>1358.1100115836505</v>
      </c>
    </row>
    <row r="7" spans="1:25" ht="30" customHeight="1">
      <c r="A7" s="40">
        <v>4</v>
      </c>
      <c r="B7" s="41"/>
      <c r="C7" s="52" t="s">
        <v>27</v>
      </c>
      <c r="D7" s="53">
        <v>41949</v>
      </c>
      <c r="E7" s="54" t="s">
        <v>22</v>
      </c>
      <c r="F7" s="55">
        <v>56</v>
      </c>
      <c r="G7" s="55" t="s">
        <v>23</v>
      </c>
      <c r="H7" s="55">
        <v>4</v>
      </c>
      <c r="I7" s="73">
        <v>3190366</v>
      </c>
      <c r="J7" s="74">
        <v>2236</v>
      </c>
      <c r="K7" s="74">
        <v>5715614</v>
      </c>
      <c r="L7" s="74">
        <v>4146</v>
      </c>
      <c r="M7" s="74">
        <v>11468802</v>
      </c>
      <c r="N7" s="74">
        <v>8014</v>
      </c>
      <c r="O7" s="74">
        <v>7192549</v>
      </c>
      <c r="P7" s="74">
        <v>4964</v>
      </c>
      <c r="Q7" s="56">
        <f aca="true" t="shared" si="1" ref="Q7:R11">+I7+K7+M7+O7</f>
        <v>27567331</v>
      </c>
      <c r="R7" s="56">
        <f t="shared" si="1"/>
        <v>19360</v>
      </c>
      <c r="S7" s="57" t="e">
        <f aca="true" t="shared" si="2" ref="S7:S13">IF(Q7&lt;&gt;0,R7/G7,"")</f>
        <v>#VALUE!</v>
      </c>
      <c r="T7" s="57">
        <f aca="true" t="shared" si="3" ref="T7:T13">IF(Q7&lt;&gt;0,Q7/R7,"")</f>
        <v>1423.9323863636364</v>
      </c>
      <c r="U7" s="60">
        <v>45946396</v>
      </c>
      <c r="V7" s="58">
        <f aca="true" t="shared" si="4" ref="V7:V13">IF(U7&lt;&gt;0,-(U7-Q7)/U7,"")</f>
        <v>-0.40001102589199816</v>
      </c>
      <c r="W7" s="75">
        <v>295430346</v>
      </c>
      <c r="X7" s="76">
        <v>212401</v>
      </c>
      <c r="Y7" s="57">
        <f aca="true" t="shared" si="5" ref="Y7:Y13">W7/X7</f>
        <v>1390.908451466801</v>
      </c>
    </row>
    <row r="8" spans="1:25" ht="30" customHeight="1">
      <c r="A8" s="40">
        <v>5</v>
      </c>
      <c r="B8" s="41"/>
      <c r="C8" s="52" t="s">
        <v>28</v>
      </c>
      <c r="D8" s="53">
        <v>41956</v>
      </c>
      <c r="E8" s="54" t="s">
        <v>22</v>
      </c>
      <c r="F8" s="55">
        <v>44</v>
      </c>
      <c r="G8" s="55" t="s">
        <v>23</v>
      </c>
      <c r="H8" s="55">
        <v>3</v>
      </c>
      <c r="I8" s="73">
        <v>1131994</v>
      </c>
      <c r="J8" s="74">
        <v>836</v>
      </c>
      <c r="K8" s="74">
        <v>1976353</v>
      </c>
      <c r="L8" s="74">
        <v>1442</v>
      </c>
      <c r="M8" s="74">
        <v>3947512</v>
      </c>
      <c r="N8" s="74">
        <v>2828</v>
      </c>
      <c r="O8" s="74">
        <v>2357114</v>
      </c>
      <c r="P8" s="74">
        <v>1650</v>
      </c>
      <c r="Q8" s="56">
        <f t="shared" si="1"/>
        <v>9412973</v>
      </c>
      <c r="R8" s="56">
        <f t="shared" si="1"/>
        <v>6756</v>
      </c>
      <c r="S8" s="57" t="e">
        <f t="shared" si="2"/>
        <v>#VALUE!</v>
      </c>
      <c r="T8" s="57">
        <f t="shared" si="3"/>
        <v>1393.2760509177028</v>
      </c>
      <c r="U8" s="60">
        <v>18951574</v>
      </c>
      <c r="V8" s="58">
        <f t="shared" si="4"/>
        <v>-0.5033144476548491</v>
      </c>
      <c r="W8" s="75">
        <v>74484065</v>
      </c>
      <c r="X8" s="76">
        <v>54737</v>
      </c>
      <c r="Y8" s="57">
        <f t="shared" si="5"/>
        <v>1360.7626468385188</v>
      </c>
    </row>
    <row r="9" spans="1:25" ht="30" customHeight="1">
      <c r="A9" s="40">
        <v>6</v>
      </c>
      <c r="B9" s="41"/>
      <c r="C9" s="52" t="s">
        <v>29</v>
      </c>
      <c r="D9" s="53">
        <v>41942</v>
      </c>
      <c r="E9" s="54" t="s">
        <v>22</v>
      </c>
      <c r="F9" s="55">
        <v>27</v>
      </c>
      <c r="G9" s="55" t="s">
        <v>23</v>
      </c>
      <c r="H9" s="55">
        <v>5</v>
      </c>
      <c r="I9" s="73">
        <v>387305</v>
      </c>
      <c r="J9" s="74">
        <v>285</v>
      </c>
      <c r="K9" s="74">
        <v>803445</v>
      </c>
      <c r="L9" s="74">
        <v>576</v>
      </c>
      <c r="M9" s="74">
        <v>1981140</v>
      </c>
      <c r="N9" s="74">
        <v>1401</v>
      </c>
      <c r="O9" s="74">
        <v>911230</v>
      </c>
      <c r="P9" s="74">
        <v>634</v>
      </c>
      <c r="Q9" s="56">
        <f t="shared" si="1"/>
        <v>4083120</v>
      </c>
      <c r="R9" s="56">
        <f t="shared" si="1"/>
        <v>2896</v>
      </c>
      <c r="S9" s="57" t="e">
        <f t="shared" si="2"/>
        <v>#VALUE!</v>
      </c>
      <c r="T9" s="57">
        <f t="shared" si="3"/>
        <v>1409.9171270718232</v>
      </c>
      <c r="U9" s="60">
        <v>7097460</v>
      </c>
      <c r="V9" s="58">
        <f t="shared" si="4"/>
        <v>-0.4247068669636743</v>
      </c>
      <c r="W9" s="75">
        <v>68726253</v>
      </c>
      <c r="X9" s="76">
        <v>48708</v>
      </c>
      <c r="Y9" s="57">
        <f t="shared" si="5"/>
        <v>1410.9849100763736</v>
      </c>
    </row>
    <row r="10" spans="1:25" ht="30" customHeight="1">
      <c r="A10" s="40">
        <v>7</v>
      </c>
      <c r="B10" s="41"/>
      <c r="C10" s="52" t="s">
        <v>30</v>
      </c>
      <c r="D10" s="53">
        <v>41956</v>
      </c>
      <c r="E10" s="54" t="s">
        <v>31</v>
      </c>
      <c r="F10" s="55">
        <v>40</v>
      </c>
      <c r="G10" s="55" t="s">
        <v>23</v>
      </c>
      <c r="H10" s="55">
        <v>3</v>
      </c>
      <c r="I10" s="61">
        <v>465500</v>
      </c>
      <c r="J10" s="62">
        <v>316</v>
      </c>
      <c r="K10" s="61">
        <v>828135</v>
      </c>
      <c r="L10" s="62">
        <v>553</v>
      </c>
      <c r="M10" s="61">
        <v>1640320</v>
      </c>
      <c r="N10" s="61">
        <v>1099</v>
      </c>
      <c r="O10" s="61">
        <v>1014450</v>
      </c>
      <c r="P10" s="62">
        <v>679</v>
      </c>
      <c r="Q10" s="56">
        <f t="shared" si="1"/>
        <v>3948405</v>
      </c>
      <c r="R10" s="56">
        <f t="shared" si="1"/>
        <v>2647</v>
      </c>
      <c r="S10" s="57" t="e">
        <f t="shared" si="2"/>
        <v>#VALUE!</v>
      </c>
      <c r="T10" s="57">
        <f t="shared" si="3"/>
        <v>1491.652814506989</v>
      </c>
      <c r="U10" s="60">
        <v>7752460</v>
      </c>
      <c r="V10" s="58">
        <f t="shared" si="4"/>
        <v>-0.4906900519319029</v>
      </c>
      <c r="W10" s="60">
        <v>30941658</v>
      </c>
      <c r="X10" s="60">
        <v>22306</v>
      </c>
      <c r="Y10" s="57">
        <f t="shared" si="5"/>
        <v>1387.1450730745091</v>
      </c>
    </row>
    <row r="11" spans="1:25" ht="30" customHeight="1">
      <c r="A11" s="40">
        <v>8</v>
      </c>
      <c r="B11" s="41"/>
      <c r="C11" s="52" t="s">
        <v>32</v>
      </c>
      <c r="D11" s="53">
        <v>41935</v>
      </c>
      <c r="E11" s="54" t="s">
        <v>31</v>
      </c>
      <c r="F11" s="55">
        <v>42</v>
      </c>
      <c r="G11" s="55" t="s">
        <v>23</v>
      </c>
      <c r="H11" s="55">
        <v>6</v>
      </c>
      <c r="I11" s="61">
        <v>338065</v>
      </c>
      <c r="J11" s="62">
        <v>247</v>
      </c>
      <c r="K11" s="61">
        <v>781280</v>
      </c>
      <c r="L11" s="62">
        <v>555</v>
      </c>
      <c r="M11" s="61">
        <v>1526940</v>
      </c>
      <c r="N11" s="61">
        <v>1057</v>
      </c>
      <c r="O11" s="61">
        <v>1039290</v>
      </c>
      <c r="P11" s="62">
        <v>703</v>
      </c>
      <c r="Q11" s="56">
        <f t="shared" si="1"/>
        <v>3685575</v>
      </c>
      <c r="R11" s="56">
        <f t="shared" si="1"/>
        <v>2562</v>
      </c>
      <c r="S11" s="57" t="e">
        <f t="shared" si="2"/>
        <v>#VALUE!</v>
      </c>
      <c r="T11" s="57">
        <f t="shared" si="3"/>
        <v>1438.5538641686182</v>
      </c>
      <c r="U11" s="60">
        <v>6775465</v>
      </c>
      <c r="V11" s="58">
        <f t="shared" si="4"/>
        <v>-0.45604102449057005</v>
      </c>
      <c r="W11" s="60">
        <v>176228892</v>
      </c>
      <c r="X11" s="60">
        <v>131006</v>
      </c>
      <c r="Y11" s="57">
        <f t="shared" si="5"/>
        <v>1345.197105476085</v>
      </c>
    </row>
    <row r="12" spans="1:25" ht="30" customHeight="1">
      <c r="A12" s="40">
        <v>9</v>
      </c>
      <c r="B12" s="41"/>
      <c r="C12" s="52" t="s">
        <v>33</v>
      </c>
      <c r="D12" s="53">
        <v>41942</v>
      </c>
      <c r="E12" s="54" t="s">
        <v>34</v>
      </c>
      <c r="F12" s="55">
        <v>22</v>
      </c>
      <c r="G12" s="55" t="s">
        <v>23</v>
      </c>
      <c r="H12" s="55">
        <v>5</v>
      </c>
      <c r="I12" s="63"/>
      <c r="J12" s="63"/>
      <c r="K12" s="63"/>
      <c r="L12" s="63"/>
      <c r="M12" s="63"/>
      <c r="N12" s="63"/>
      <c r="O12" s="63"/>
      <c r="P12" s="63"/>
      <c r="Q12" s="56">
        <v>3399412</v>
      </c>
      <c r="R12" s="56">
        <v>2397</v>
      </c>
      <c r="S12" s="57" t="e">
        <f t="shared" si="2"/>
        <v>#VALUE!</v>
      </c>
      <c r="T12" s="57">
        <f t="shared" si="3"/>
        <v>1418.1944096787652</v>
      </c>
      <c r="U12" s="60">
        <v>4636025</v>
      </c>
      <c r="V12" s="58">
        <f t="shared" si="4"/>
        <v>-0.266739933455924</v>
      </c>
      <c r="W12" s="43">
        <v>36478508</v>
      </c>
      <c r="X12" s="56">
        <v>28399</v>
      </c>
      <c r="Y12" s="57">
        <f t="shared" si="5"/>
        <v>1284.4997359061938</v>
      </c>
    </row>
    <row r="13" spans="1:25" ht="30" customHeight="1">
      <c r="A13" s="40">
        <v>10</v>
      </c>
      <c r="B13" s="41"/>
      <c r="C13" s="52" t="s">
        <v>35</v>
      </c>
      <c r="D13" s="53">
        <v>41942</v>
      </c>
      <c r="E13" s="54" t="s">
        <v>36</v>
      </c>
      <c r="F13" s="55">
        <v>46</v>
      </c>
      <c r="G13" s="55" t="s">
        <v>23</v>
      </c>
      <c r="H13" s="55">
        <v>5</v>
      </c>
      <c r="I13" s="64">
        <v>217020</v>
      </c>
      <c r="J13" s="64">
        <v>151</v>
      </c>
      <c r="K13" s="64">
        <v>586930</v>
      </c>
      <c r="L13" s="64">
        <v>419</v>
      </c>
      <c r="M13" s="64">
        <v>1158540</v>
      </c>
      <c r="N13" s="64">
        <v>791</v>
      </c>
      <c r="O13" s="64">
        <v>710870</v>
      </c>
      <c r="P13" s="64">
        <v>479</v>
      </c>
      <c r="Q13" s="56">
        <f>+I13+K13+M13+O13</f>
        <v>2673360</v>
      </c>
      <c r="R13" s="56">
        <f>+J13+L13+N13+P13</f>
        <v>1840</v>
      </c>
      <c r="S13" s="57" t="e">
        <f t="shared" si="2"/>
        <v>#VALUE!</v>
      </c>
      <c r="T13" s="57">
        <f t="shared" si="3"/>
        <v>1452.9130434782608</v>
      </c>
      <c r="U13" s="60">
        <v>5736100</v>
      </c>
      <c r="V13" s="58">
        <f t="shared" si="4"/>
        <v>-0.533941179547079</v>
      </c>
      <c r="W13" s="65">
        <v>80742078</v>
      </c>
      <c r="X13" s="65">
        <v>59244</v>
      </c>
      <c r="Y13" s="57">
        <f t="shared" si="5"/>
        <v>1362.8735061778407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5"/>
      <c r="J14" s="45"/>
      <c r="K14" s="45"/>
      <c r="L14" s="45"/>
      <c r="M14" s="45"/>
      <c r="N14" s="45"/>
      <c r="O14" s="45"/>
      <c r="P14" s="45"/>
      <c r="Q14" s="46"/>
      <c r="R14" s="47"/>
      <c r="S14" s="48"/>
      <c r="T14" s="45"/>
      <c r="U14" s="45"/>
      <c r="V14" s="45"/>
      <c r="W14" s="45"/>
      <c r="X14" s="45"/>
      <c r="Y14" s="45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223948946</v>
      </c>
      <c r="R15" s="27">
        <f>SUM(R4:R14)</f>
        <v>163517</v>
      </c>
      <c r="S15" s="28" t="e">
        <f>R15/G15</f>
        <v>#DIV/0!</v>
      </c>
      <c r="T15" s="44">
        <f>Q15/R15</f>
        <v>1369.575921769602</v>
      </c>
      <c r="U15" s="49">
        <v>241010763</v>
      </c>
      <c r="V15" s="38">
        <f>IF(U15&lt;&gt;0,-(U15-Q15)/U15,"")</f>
        <v>-0.07079275957480786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2014-12-09T09:29:43Z</dcterms:modified>
  <cp:category/>
  <cp:version/>
  <cp:contentType/>
  <cp:contentStatus/>
</cp:coreProperties>
</file>