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6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<sst xmlns="http://schemas.openxmlformats.org/spreadsheetml/2006/main" count="63" uniqueCount="39">
  <si>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</si>
  <si>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</si>
  <si>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</si>
  <si>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</si>
  <si>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</si>
  <si>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</si>
  <si>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</si>
  <si>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</si>
  <si>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</si>
  <si>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</si>
  <si>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</si>
  <si>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</si>
  <si>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</si>
  <si>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</si>
  <si>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</si>
  <si>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</si>
  <si>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</si>
  <si>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</si>
  <si>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</si>
  <si>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</si>
  <si>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</si>
  <si>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Hansel &amp; Gretel: Witch Hunters</t>
  </si>
  <si>
    <t>UIP</t>
  </si>
  <si>
    <t>27+1</t>
  </si>
  <si>
    <t>This is 40</t>
  </si>
  <si>
    <t>Django Unchained</t>
  </si>
  <si>
    <t>InterCom</t>
  </si>
  <si>
    <t>1+43+3</t>
  </si>
  <si>
    <t>n/a</t>
  </si>
  <si>
    <t>Gangster Squad</t>
  </si>
  <si>
    <t>Animals United</t>
  </si>
  <si>
    <t>Forum Hungary</t>
  </si>
  <si>
    <t>Broken City</t>
  </si>
  <si>
    <t>Pro Video</t>
  </si>
  <si>
    <t>Life of Pi</t>
  </si>
  <si>
    <t>16+34+2</t>
  </si>
  <si>
    <t>Hitchcock</t>
  </si>
  <si>
    <t>Anna Karenina</t>
  </si>
  <si>
    <t>Lincoln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</si>
</sst>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41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10"/>
      <name val="Arial CE"/>
      <family val="0"/>
    </font>
    <font>
      <b/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171" fontId="35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9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6" fillId="24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vertical="center"/>
      <protection locked="0"/>
    </xf>
    <xf numFmtId="197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57" applyNumberFormat="1" applyFont="1" applyFill="1" applyBorder="1" applyAlignment="1" applyProtection="1">
      <alignment horizontal="left" vertical="center"/>
      <protection locked="0"/>
    </xf>
    <xf numFmtId="3" fontId="14" fillId="25" borderId="26" xfId="57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>
      <alignment/>
    </xf>
    <xf numFmtId="3" fontId="15" fillId="25" borderId="26" xfId="43" applyNumberFormat="1" applyFont="1" applyFill="1" applyBorder="1" applyAlignment="1" applyProtection="1">
      <alignment horizontal="right"/>
      <protection/>
    </xf>
    <xf numFmtId="3" fontId="14" fillId="25" borderId="26" xfId="63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63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198" fontId="14" fillId="0" borderId="26" xfId="43" applyNumberFormat="1" applyFont="1" applyBorder="1" applyAlignment="1">
      <alignment/>
    </xf>
    <xf numFmtId="198" fontId="14" fillId="0" borderId="26" xfId="43" applyNumberFormat="1" applyFont="1" applyFill="1" applyBorder="1" applyAlignment="1">
      <alignment/>
    </xf>
    <xf numFmtId="198" fontId="15" fillId="0" borderId="26" xfId="43" applyNumberFormat="1" applyFont="1" applyBorder="1" applyAlignment="1">
      <alignment/>
    </xf>
    <xf numFmtId="0" fontId="34" fillId="25" borderId="26" xfId="57" applyFont="1" applyFill="1" applyBorder="1" applyAlignment="1">
      <alignment vertical="center"/>
      <protection/>
    </xf>
    <xf numFmtId="0" fontId="14" fillId="25" borderId="26" xfId="57" applyFont="1" applyFill="1" applyBorder="1" applyAlignment="1" applyProtection="1">
      <alignment horizontal="left" vertical="center"/>
      <protection locked="0"/>
    </xf>
    <xf numFmtId="0" fontId="14" fillId="25" borderId="26" xfId="57" applyFont="1" applyFill="1" applyBorder="1" applyAlignment="1" applyProtection="1">
      <alignment horizontal="center" vertical="center"/>
      <protection locked="0"/>
    </xf>
    <xf numFmtId="3" fontId="14" fillId="25" borderId="26" xfId="42" applyNumberFormat="1" applyFont="1" applyFill="1" applyBorder="1" applyAlignment="1">
      <alignment horizontal="right"/>
    </xf>
    <xf numFmtId="3" fontId="15" fillId="25" borderId="26" xfId="56" applyNumberFormat="1" applyFont="1" applyFill="1" applyBorder="1">
      <alignment/>
      <protection/>
    </xf>
    <xf numFmtId="3" fontId="36" fillId="25" borderId="26" xfId="0" applyNumberFormat="1" applyFont="1" applyFill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Percent" xfId="59"/>
    <cellStyle name="Rossz" xfId="60"/>
    <cellStyle name="Semleges" xfId="61"/>
    <cellStyle name="Számítás" xfId="62"/>
    <cellStyle name="Százalék 20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8593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4305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6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FEBRUARY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80" zoomScaleNormal="80" zoomScalePageLayoutView="0" workbookViewId="0" topLeftCell="A1">
      <selection activeCell="W13" sqref="W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2.8515625" style="0" customWidth="1"/>
    <col min="4" max="4" width="14.00390625" style="0" customWidth="1"/>
    <col min="5" max="5" width="15.7109375" style="0" customWidth="1"/>
    <col min="6" max="6" width="11.14062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3" t="s">
        <v>0</v>
      </c>
      <c r="D2" s="85" t="s">
        <v>1</v>
      </c>
      <c r="E2" s="85" t="s">
        <v>2</v>
      </c>
      <c r="F2" s="75" t="s">
        <v>3</v>
      </c>
      <c r="G2" s="75" t="s">
        <v>4</v>
      </c>
      <c r="H2" s="75" t="s">
        <v>5</v>
      </c>
      <c r="I2" s="74" t="s">
        <v>18</v>
      </c>
      <c r="J2" s="74"/>
      <c r="K2" s="74" t="s">
        <v>6</v>
      </c>
      <c r="L2" s="74"/>
      <c r="M2" s="74" t="s">
        <v>7</v>
      </c>
      <c r="N2" s="74"/>
      <c r="O2" s="74" t="s">
        <v>8</v>
      </c>
      <c r="P2" s="74"/>
      <c r="Q2" s="74" t="s">
        <v>9</v>
      </c>
      <c r="R2" s="74"/>
      <c r="S2" s="74"/>
      <c r="T2" s="74"/>
      <c r="U2" s="74" t="s">
        <v>10</v>
      </c>
      <c r="V2" s="74"/>
      <c r="W2" s="74" t="s">
        <v>11</v>
      </c>
      <c r="X2" s="74"/>
      <c r="Y2" s="79"/>
    </row>
    <row r="3" spans="1:25" ht="30" customHeight="1">
      <c r="A3" s="13"/>
      <c r="B3" s="14"/>
      <c r="C3" s="84"/>
      <c r="D3" s="86"/>
      <c r="E3" s="87"/>
      <c r="F3" s="76"/>
      <c r="G3" s="76"/>
      <c r="H3" s="76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4" customFormat="1" ht="30" customHeight="1">
      <c r="A4" s="53">
        <v>1</v>
      </c>
      <c r="B4" s="54"/>
      <c r="C4" s="55" t="s">
        <v>21</v>
      </c>
      <c r="D4" s="56">
        <v>41312</v>
      </c>
      <c r="E4" s="57" t="s">
        <v>22</v>
      </c>
      <c r="F4" s="58" t="s">
        <v>23</v>
      </c>
      <c r="G4" s="58">
        <v>27</v>
      </c>
      <c r="H4" s="58">
        <v>1</v>
      </c>
      <c r="I4" s="59">
        <v>3054781</v>
      </c>
      <c r="J4" s="59">
        <v>2025</v>
      </c>
      <c r="K4" s="59">
        <v>5225837</v>
      </c>
      <c r="L4" s="59">
        <v>3500</v>
      </c>
      <c r="M4" s="59">
        <v>12086212</v>
      </c>
      <c r="N4" s="59">
        <v>8030</v>
      </c>
      <c r="O4" s="59">
        <v>7738298</v>
      </c>
      <c r="P4" s="59">
        <v>5060</v>
      </c>
      <c r="Q4" s="60">
        <f>+I4+K4+M4+O4</f>
        <v>28105128</v>
      </c>
      <c r="R4" s="60">
        <f>+J4+L4+N4+P4</f>
        <v>18615</v>
      </c>
      <c r="S4" s="61">
        <f>IF(Q4&lt;&gt;0,R4/G4,"")</f>
        <v>689.4444444444445</v>
      </c>
      <c r="T4" s="61">
        <f>IF(Q4&lt;&gt;0,Q4/R4,"")</f>
        <v>1509.810797743755</v>
      </c>
      <c r="U4" s="62">
        <v>0</v>
      </c>
      <c r="V4" s="63">
        <f>IF(U4&lt;&gt;0,-(U4-Q4)/U4,"")</f>
      </c>
      <c r="W4" s="46">
        <v>28105128</v>
      </c>
      <c r="X4" s="46">
        <v>18615</v>
      </c>
      <c r="Y4" s="61">
        <f>W4/X4</f>
        <v>1509.810797743755</v>
      </c>
    </row>
    <row r="5" spans="1:25" s="64" customFormat="1" ht="30" customHeight="1">
      <c r="A5" s="53">
        <v>2</v>
      </c>
      <c r="B5" s="54"/>
      <c r="C5" s="55" t="s">
        <v>24</v>
      </c>
      <c r="D5" s="56">
        <v>41305</v>
      </c>
      <c r="E5" s="57" t="s">
        <v>22</v>
      </c>
      <c r="F5" s="58">
        <v>36</v>
      </c>
      <c r="G5" s="58">
        <v>36</v>
      </c>
      <c r="H5" s="58">
        <v>2</v>
      </c>
      <c r="I5" s="59">
        <v>2342840</v>
      </c>
      <c r="J5" s="59">
        <v>1843</v>
      </c>
      <c r="K5" s="59">
        <v>5748720</v>
      </c>
      <c r="L5" s="59">
        <v>4478</v>
      </c>
      <c r="M5" s="59">
        <v>12417635</v>
      </c>
      <c r="N5" s="59">
        <v>9561</v>
      </c>
      <c r="O5" s="59">
        <v>5951050</v>
      </c>
      <c r="P5" s="59">
        <v>4592</v>
      </c>
      <c r="Q5" s="60">
        <f>+I5+K5+M5+O5</f>
        <v>26460245</v>
      </c>
      <c r="R5" s="60">
        <f>+J5+L5+N5+P5</f>
        <v>20474</v>
      </c>
      <c r="S5" s="61">
        <f>IF(Q5&lt;&gt;0,R5/G5,"")</f>
        <v>568.7222222222222</v>
      </c>
      <c r="T5" s="61">
        <f>IF(Q5&lt;&gt;0,Q5/R5,"")</f>
        <v>1292.3827781576633</v>
      </c>
      <c r="U5" s="62">
        <v>32166370</v>
      </c>
      <c r="V5" s="63">
        <f>IF(U5&lt;&gt;0,-(U5-Q5)/U5,"")</f>
        <v>-0.17739412311678315</v>
      </c>
      <c r="W5" s="46">
        <v>66222055</v>
      </c>
      <c r="X5" s="46">
        <v>51717</v>
      </c>
      <c r="Y5" s="61">
        <f>W5/X5</f>
        <v>1280.4697681613395</v>
      </c>
    </row>
    <row r="6" spans="1:25" s="64" customFormat="1" ht="30" customHeight="1">
      <c r="A6" s="53">
        <v>3</v>
      </c>
      <c r="B6" s="54"/>
      <c r="C6" s="55" t="s">
        <v>25</v>
      </c>
      <c r="D6" s="56">
        <v>41291</v>
      </c>
      <c r="E6" s="57" t="s">
        <v>26</v>
      </c>
      <c r="F6" s="58" t="s">
        <v>27</v>
      </c>
      <c r="G6" s="58" t="s">
        <v>28</v>
      </c>
      <c r="H6" s="58">
        <v>4</v>
      </c>
      <c r="I6" s="65">
        <v>2364755</v>
      </c>
      <c r="J6" s="66">
        <v>1834</v>
      </c>
      <c r="K6" s="66">
        <v>4192414</v>
      </c>
      <c r="L6" s="66">
        <v>3215</v>
      </c>
      <c r="M6" s="66">
        <v>9025452</v>
      </c>
      <c r="N6" s="66">
        <v>6738</v>
      </c>
      <c r="O6" s="66">
        <v>4793314</v>
      </c>
      <c r="P6" s="66">
        <v>3534</v>
      </c>
      <c r="Q6" s="60">
        <f aca="true" t="shared" si="0" ref="Q6:R9">+I6+K6+M6+O6</f>
        <v>20375935</v>
      </c>
      <c r="R6" s="60">
        <f t="shared" si="0"/>
        <v>15321</v>
      </c>
      <c r="S6" s="61" t="e">
        <f aca="true" t="shared" si="1" ref="S6:S13">IF(Q6&lt;&gt;0,R6/G6,"")</f>
        <v>#VALUE!</v>
      </c>
      <c r="T6" s="61">
        <f aca="true" t="shared" si="2" ref="T6:T13">IF(Q6&lt;&gt;0,Q6/R6,"")</f>
        <v>1329.9350564584556</v>
      </c>
      <c r="U6" s="62">
        <v>30343214</v>
      </c>
      <c r="V6" s="63">
        <f aca="true" t="shared" si="3" ref="V6:V13">IF(U6&lt;&gt;0,-(U6-Q6)/U6,"")</f>
        <v>-0.3284846160330939</v>
      </c>
      <c r="W6" s="67">
        <v>201329772</v>
      </c>
      <c r="X6" s="67">
        <v>155728</v>
      </c>
      <c r="Y6" s="61">
        <f aca="true" t="shared" si="4" ref="Y6:Y13">W6/X6</f>
        <v>1292.8296260145896</v>
      </c>
    </row>
    <row r="7" spans="1:25" s="64" customFormat="1" ht="30" customHeight="1">
      <c r="A7" s="53">
        <v>4</v>
      </c>
      <c r="B7" s="54"/>
      <c r="C7" s="55" t="s">
        <v>29</v>
      </c>
      <c r="D7" s="56">
        <v>41305</v>
      </c>
      <c r="E7" s="57" t="s">
        <v>26</v>
      </c>
      <c r="F7" s="58">
        <v>32</v>
      </c>
      <c r="G7" s="58" t="s">
        <v>28</v>
      </c>
      <c r="H7" s="58">
        <v>2</v>
      </c>
      <c r="I7" s="65">
        <v>1935872</v>
      </c>
      <c r="J7" s="66">
        <v>1495</v>
      </c>
      <c r="K7" s="66">
        <v>3035814</v>
      </c>
      <c r="L7" s="66">
        <v>2378</v>
      </c>
      <c r="M7" s="66">
        <v>5741018</v>
      </c>
      <c r="N7" s="66">
        <v>4375</v>
      </c>
      <c r="O7" s="66">
        <v>3303402</v>
      </c>
      <c r="P7" s="66">
        <v>2477</v>
      </c>
      <c r="Q7" s="60">
        <f t="shared" si="0"/>
        <v>14016106</v>
      </c>
      <c r="R7" s="60">
        <f t="shared" si="0"/>
        <v>10725</v>
      </c>
      <c r="S7" s="61" t="e">
        <f t="shared" si="1"/>
        <v>#VALUE!</v>
      </c>
      <c r="T7" s="61">
        <f t="shared" si="2"/>
        <v>1306.8630303030302</v>
      </c>
      <c r="U7" s="62">
        <v>23110328</v>
      </c>
      <c r="V7" s="63">
        <f t="shared" si="3"/>
        <v>-0.3935133244322625</v>
      </c>
      <c r="W7" s="67">
        <v>43854776</v>
      </c>
      <c r="X7" s="67">
        <v>33840</v>
      </c>
      <c r="Y7" s="61">
        <f t="shared" si="4"/>
        <v>1295.9449172576833</v>
      </c>
    </row>
    <row r="8" spans="1:25" s="64" customFormat="1" ht="30" customHeight="1">
      <c r="A8" s="53">
        <v>5</v>
      </c>
      <c r="B8" s="54"/>
      <c r="C8" s="68" t="s">
        <v>30</v>
      </c>
      <c r="D8" s="56">
        <v>41298</v>
      </c>
      <c r="E8" s="69" t="s">
        <v>31</v>
      </c>
      <c r="F8" s="70">
        <v>25</v>
      </c>
      <c r="G8" s="70" t="s">
        <v>28</v>
      </c>
      <c r="H8" s="70">
        <v>3</v>
      </c>
      <c r="I8" s="59">
        <v>373160</v>
      </c>
      <c r="J8" s="59">
        <v>357</v>
      </c>
      <c r="K8" s="59">
        <v>1055940</v>
      </c>
      <c r="L8" s="59">
        <v>913</v>
      </c>
      <c r="M8" s="59">
        <v>5832870</v>
      </c>
      <c r="N8" s="59">
        <v>4838</v>
      </c>
      <c r="O8" s="59">
        <v>3926611</v>
      </c>
      <c r="P8" s="59">
        <v>3300</v>
      </c>
      <c r="Q8" s="60">
        <f t="shared" si="0"/>
        <v>11188581</v>
      </c>
      <c r="R8" s="60">
        <f t="shared" si="0"/>
        <v>9408</v>
      </c>
      <c r="S8" s="61" t="e">
        <f t="shared" si="1"/>
        <v>#VALUE!</v>
      </c>
      <c r="T8" s="61">
        <f t="shared" si="2"/>
        <v>1189.2624362244899</v>
      </c>
      <c r="U8" s="62">
        <v>16604585</v>
      </c>
      <c r="V8" s="63">
        <f t="shared" si="3"/>
        <v>-0.32617521003987754</v>
      </c>
      <c r="W8" s="46">
        <v>46221486</v>
      </c>
      <c r="X8" s="46">
        <v>39029</v>
      </c>
      <c r="Y8" s="61">
        <f t="shared" si="4"/>
        <v>1184.2856850034589</v>
      </c>
    </row>
    <row r="9" spans="1:25" s="64" customFormat="1" ht="30" customHeight="1">
      <c r="A9" s="53">
        <v>6</v>
      </c>
      <c r="B9" s="54"/>
      <c r="C9" s="55" t="s">
        <v>32</v>
      </c>
      <c r="D9" s="56">
        <v>41312</v>
      </c>
      <c r="E9" s="57" t="s">
        <v>33</v>
      </c>
      <c r="F9" s="58">
        <v>20</v>
      </c>
      <c r="G9" s="58" t="s">
        <v>28</v>
      </c>
      <c r="H9" s="58">
        <v>1</v>
      </c>
      <c r="I9" s="71">
        <v>1028630</v>
      </c>
      <c r="J9" s="71">
        <v>747</v>
      </c>
      <c r="K9" s="71">
        <v>1873460</v>
      </c>
      <c r="L9" s="71">
        <v>1360</v>
      </c>
      <c r="M9" s="71">
        <v>3528716</v>
      </c>
      <c r="N9" s="71">
        <v>2534</v>
      </c>
      <c r="O9" s="71">
        <v>2160460</v>
      </c>
      <c r="P9" s="71">
        <v>1552</v>
      </c>
      <c r="Q9" s="60">
        <f t="shared" si="0"/>
        <v>8591266</v>
      </c>
      <c r="R9" s="60">
        <f>+J9+L9+N9+P9</f>
        <v>6193</v>
      </c>
      <c r="S9" s="61" t="e">
        <f t="shared" si="1"/>
        <v>#VALUE!</v>
      </c>
      <c r="T9" s="61">
        <f t="shared" si="2"/>
        <v>1387.254319392863</v>
      </c>
      <c r="U9" s="62">
        <v>0</v>
      </c>
      <c r="V9" s="63">
        <f t="shared" si="3"/>
      </c>
      <c r="W9" s="72">
        <v>8591266</v>
      </c>
      <c r="X9" s="72">
        <v>6193</v>
      </c>
      <c r="Y9" s="61">
        <f t="shared" si="4"/>
        <v>1387.254319392863</v>
      </c>
    </row>
    <row r="10" spans="1:25" s="64" customFormat="1" ht="30" customHeight="1">
      <c r="A10" s="53">
        <v>7</v>
      </c>
      <c r="B10" s="54"/>
      <c r="C10" s="55" t="s">
        <v>34</v>
      </c>
      <c r="D10" s="56">
        <v>41263</v>
      </c>
      <c r="E10" s="57" t="s">
        <v>26</v>
      </c>
      <c r="F10" s="58" t="s">
        <v>35</v>
      </c>
      <c r="G10" s="58" t="s">
        <v>28</v>
      </c>
      <c r="H10" s="58">
        <v>8</v>
      </c>
      <c r="I10" s="65">
        <v>656240</v>
      </c>
      <c r="J10" s="66">
        <v>496</v>
      </c>
      <c r="K10" s="66">
        <v>1258500</v>
      </c>
      <c r="L10" s="66">
        <v>900</v>
      </c>
      <c r="M10" s="66">
        <v>3616640</v>
      </c>
      <c r="N10" s="66">
        <v>2489</v>
      </c>
      <c r="O10" s="66">
        <v>2105640</v>
      </c>
      <c r="P10" s="66">
        <v>1446</v>
      </c>
      <c r="Q10" s="60">
        <f>+I10+K10+M10+O10</f>
        <v>7637020</v>
      </c>
      <c r="R10" s="60">
        <f>+J10+L10+N10+P10</f>
        <v>5331</v>
      </c>
      <c r="S10" s="61" t="e">
        <f t="shared" si="1"/>
        <v>#VALUE!</v>
      </c>
      <c r="T10" s="61">
        <f t="shared" si="2"/>
        <v>1432.5679984993435</v>
      </c>
      <c r="U10" s="62">
        <v>10499625</v>
      </c>
      <c r="V10" s="63">
        <f t="shared" si="3"/>
        <v>-0.27263878471850184</v>
      </c>
      <c r="W10" s="67">
        <v>391311325</v>
      </c>
      <c r="X10" s="67">
        <v>271248</v>
      </c>
      <c r="Y10" s="61">
        <f t="shared" si="4"/>
        <v>1442.6330332389548</v>
      </c>
    </row>
    <row r="11" spans="1:25" s="64" customFormat="1" ht="30" customHeight="1">
      <c r="A11" s="53">
        <v>8</v>
      </c>
      <c r="B11" s="54"/>
      <c r="C11" s="55" t="s">
        <v>36</v>
      </c>
      <c r="D11" s="56">
        <v>41312</v>
      </c>
      <c r="E11" s="57" t="s">
        <v>26</v>
      </c>
      <c r="F11" s="58">
        <v>25</v>
      </c>
      <c r="G11" s="58" t="s">
        <v>28</v>
      </c>
      <c r="H11" s="58">
        <v>1</v>
      </c>
      <c r="I11" s="65">
        <v>1028860</v>
      </c>
      <c r="J11" s="66">
        <v>754</v>
      </c>
      <c r="K11" s="66">
        <v>1511766</v>
      </c>
      <c r="L11" s="66">
        <v>1161</v>
      </c>
      <c r="M11" s="66">
        <v>2848768</v>
      </c>
      <c r="N11" s="66">
        <v>2145</v>
      </c>
      <c r="O11" s="66">
        <v>1734926</v>
      </c>
      <c r="P11" s="66">
        <v>1304</v>
      </c>
      <c r="Q11" s="60">
        <f>+I11+K11+M11+O11</f>
        <v>7124320</v>
      </c>
      <c r="R11" s="60">
        <f>+J11+L11+N11+P11</f>
        <v>5364</v>
      </c>
      <c r="S11" s="61" t="e">
        <f t="shared" si="1"/>
        <v>#VALUE!</v>
      </c>
      <c r="T11" s="61">
        <f t="shared" si="2"/>
        <v>1328.173005219985</v>
      </c>
      <c r="U11" s="62">
        <v>0</v>
      </c>
      <c r="V11" s="63">
        <f t="shared" si="3"/>
      </c>
      <c r="W11" s="67">
        <v>7124320</v>
      </c>
      <c r="X11" s="67">
        <v>5364</v>
      </c>
      <c r="Y11" s="61">
        <f t="shared" si="4"/>
        <v>1328.173005219985</v>
      </c>
    </row>
    <row r="12" spans="1:25" s="64" customFormat="1" ht="30" customHeight="1">
      <c r="A12" s="53">
        <v>9</v>
      </c>
      <c r="B12" s="54"/>
      <c r="C12" s="55" t="s">
        <v>37</v>
      </c>
      <c r="D12" s="56">
        <v>41298</v>
      </c>
      <c r="E12" s="57" t="s">
        <v>22</v>
      </c>
      <c r="F12" s="58">
        <v>29</v>
      </c>
      <c r="G12" s="58">
        <v>29</v>
      </c>
      <c r="H12" s="58">
        <v>3</v>
      </c>
      <c r="I12" s="59">
        <v>603420</v>
      </c>
      <c r="J12" s="59">
        <v>497</v>
      </c>
      <c r="K12" s="59">
        <v>1050570</v>
      </c>
      <c r="L12" s="59">
        <v>841</v>
      </c>
      <c r="M12" s="59">
        <v>2057380</v>
      </c>
      <c r="N12" s="59">
        <v>1595</v>
      </c>
      <c r="O12" s="59">
        <v>1237950</v>
      </c>
      <c r="P12" s="59">
        <v>941</v>
      </c>
      <c r="Q12" s="60">
        <f>+I12+K12+M12+O12</f>
        <v>4949320</v>
      </c>
      <c r="R12" s="60">
        <f>+J12+L12+N12+P12</f>
        <v>3874</v>
      </c>
      <c r="S12" s="61">
        <f t="shared" si="1"/>
        <v>133.58620689655172</v>
      </c>
      <c r="T12" s="61">
        <f t="shared" si="2"/>
        <v>1277.5735673722252</v>
      </c>
      <c r="U12" s="62">
        <v>9479760</v>
      </c>
      <c r="V12" s="63">
        <f t="shared" si="3"/>
        <v>-0.4779066136695444</v>
      </c>
      <c r="W12" s="46">
        <v>36187927</v>
      </c>
      <c r="X12" s="46">
        <v>29356</v>
      </c>
      <c r="Y12" s="61">
        <f t="shared" si="4"/>
        <v>1232.726767952037</v>
      </c>
    </row>
    <row r="13" spans="1:25" s="64" customFormat="1" ht="30" customHeight="1">
      <c r="A13" s="53">
        <v>10</v>
      </c>
      <c r="B13" s="54"/>
      <c r="C13" s="55" t="s">
        <v>38</v>
      </c>
      <c r="D13" s="56">
        <v>41305</v>
      </c>
      <c r="E13" s="57" t="s">
        <v>26</v>
      </c>
      <c r="F13" s="58">
        <v>22</v>
      </c>
      <c r="G13" s="58" t="s">
        <v>28</v>
      </c>
      <c r="H13" s="58">
        <v>2</v>
      </c>
      <c r="I13" s="65">
        <v>575470</v>
      </c>
      <c r="J13" s="66">
        <v>452</v>
      </c>
      <c r="K13" s="66">
        <v>943290</v>
      </c>
      <c r="L13" s="66">
        <v>737</v>
      </c>
      <c r="M13" s="66">
        <v>2138080</v>
      </c>
      <c r="N13" s="66">
        <v>1627</v>
      </c>
      <c r="O13" s="66">
        <v>1227880</v>
      </c>
      <c r="P13" s="66">
        <v>937</v>
      </c>
      <c r="Q13" s="60">
        <f>+I13+K13+M13+O13</f>
        <v>4884720</v>
      </c>
      <c r="R13" s="60">
        <f>+J13+L13+N13+P13</f>
        <v>3753</v>
      </c>
      <c r="S13" s="61" t="e">
        <f t="shared" si="1"/>
        <v>#VALUE!</v>
      </c>
      <c r="T13" s="61">
        <f t="shared" si="2"/>
        <v>1301.550759392486</v>
      </c>
      <c r="U13" s="73">
        <v>8379820</v>
      </c>
      <c r="V13" s="63">
        <f t="shared" si="3"/>
        <v>-0.4170853311884981</v>
      </c>
      <c r="W13" s="67">
        <v>15581040</v>
      </c>
      <c r="X13" s="67">
        <v>12146</v>
      </c>
      <c r="Y13" s="61">
        <f t="shared" si="4"/>
        <v>1282.8124485427302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8"/>
      <c r="J14" s="48"/>
      <c r="K14" s="48"/>
      <c r="L14" s="48"/>
      <c r="M14" s="48"/>
      <c r="N14" s="48"/>
      <c r="O14" s="48"/>
      <c r="P14" s="48"/>
      <c r="Q14" s="49"/>
      <c r="R14" s="50"/>
      <c r="S14" s="51"/>
      <c r="T14" s="48"/>
      <c r="U14" s="48"/>
      <c r="V14" s="48"/>
      <c r="W14" s="48"/>
      <c r="X14" s="48"/>
      <c r="Y14" s="48"/>
    </row>
    <row r="15" spans="1:25" ht="17.25" thickBot="1">
      <c r="A15" s="22"/>
      <c r="B15" s="80" t="s">
        <v>17</v>
      </c>
      <c r="C15" s="81"/>
      <c r="D15" s="81"/>
      <c r="E15" s="82"/>
      <c r="F15" s="23"/>
      <c r="G15" s="23">
        <f>SUM(G4:G14)</f>
        <v>92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133332641</v>
      </c>
      <c r="R15" s="27">
        <f>SUM(R4:R14)</f>
        <v>99058</v>
      </c>
      <c r="S15" s="28">
        <f>R15/G15</f>
        <v>1076.7173913043478</v>
      </c>
      <c r="T15" s="47">
        <f>Q15/R15</f>
        <v>1346.0057844898947</v>
      </c>
      <c r="U15" s="52">
        <v>153057295</v>
      </c>
      <c r="V15" s="38">
        <f>IF(U15&lt;&gt;0,-(U15-Q15)/U15,"")</f>
        <v>-0.12887104793012316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7" t="s">
        <v>19</v>
      </c>
      <c r="V16" s="77"/>
      <c r="W16" s="77"/>
      <c r="X16" s="77"/>
      <c r="Y16" s="77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8"/>
      <c r="V17" s="78"/>
      <c r="W17" s="78"/>
      <c r="X17" s="78"/>
      <c r="Y17" s="78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8"/>
      <c r="V18" s="78"/>
      <c r="W18" s="78"/>
      <c r="X18" s="78"/>
      <c r="Y18" s="78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FNE1</cp:lastModifiedBy>
  <cp:lastPrinted>2008-10-22T07:58:06Z</cp:lastPrinted>
  <dcterms:created xsi:type="dcterms:W3CDTF">2006-04-04T07:29:08Z</dcterms:created>
  <dcterms:modified xsi:type="dcterms:W3CDTF">2013-02-15T11:48:37Z</dcterms:modified>
  <cp:category/>
  <cp:version/>
  <cp:contentType/>
  <cp:contentStatus/>
</cp:coreProperties>
</file>