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8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<sst xmlns="http://schemas.openxmlformats.org/spreadsheetml/2006/main" count="65" uniqueCount="42">
  <si>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</si>
  <si>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</si>
  <si>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</si>
  <si>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</si>
  <si>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</si>
  <si>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</si>
  <si>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</si>
  <si>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</si>
  <si>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</si>
  <si>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</si>
  <si>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</si>
  <si>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</si>
  <si>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</si>
  <si>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</si>
  <si>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</si>
  <si>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</si>
  <si>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</si>
  <si>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</si>
  <si>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</si>
  <si>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</si>
  <si>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</si>
  <si>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A Good Day to Die Hard</t>
  </si>
  <si>
    <t>InterCom</t>
  </si>
  <si>
    <t>42+3+1</t>
  </si>
  <si>
    <t>n/a</t>
  </si>
  <si>
    <t>Identity Thief</t>
  </si>
  <si>
    <t>UIP</t>
  </si>
  <si>
    <t>This is 40</t>
  </si>
  <si>
    <t>The Penguin King 3D</t>
  </si>
  <si>
    <t>MTVA</t>
  </si>
  <si>
    <t>Hansel &amp; Gretel: Witch Hunters</t>
  </si>
  <si>
    <t>27+1</t>
  </si>
  <si>
    <t>Animals United</t>
  </si>
  <si>
    <t>Forum Hungary</t>
  </si>
  <si>
    <t>Django Unchained</t>
  </si>
  <si>
    <t>1+43+3</t>
  </si>
  <si>
    <t>Zero Dark Thirty</t>
  </si>
  <si>
    <t>Beautiful Creatures</t>
  </si>
  <si>
    <t>Pro Video</t>
  </si>
  <si>
    <t>Life of Pi</t>
  </si>
  <si>
    <t>20.12.2012</t>
  </si>
  <si>
    <t>16+34+2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</si>
</sst>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171" fontId="34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8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0" fontId="4" fillId="0" borderId="27" xfId="56" applyFont="1" applyBorder="1" applyAlignment="1" applyProtection="1">
      <alignment horizontal="right" vertical="center"/>
      <protection/>
    </xf>
    <xf numFmtId="0" fontId="2" fillId="0" borderId="26" xfId="56" applyFont="1" applyBorder="1" applyAlignment="1" applyProtection="1">
      <alignment horizontal="center" vertical="center"/>
      <protection locked="0"/>
    </xf>
    <xf numFmtId="3" fontId="14" fillId="25" borderId="26" xfId="56" applyNumberFormat="1" applyFont="1" applyFill="1" applyBorder="1" applyAlignment="1" applyProtection="1">
      <alignment vertical="center"/>
      <protection locked="0"/>
    </xf>
    <xf numFmtId="197" fontId="14" fillId="25" borderId="26" xfId="56" applyNumberFormat="1" applyFont="1" applyFill="1" applyBorder="1" applyAlignment="1" applyProtection="1">
      <alignment horizontal="center" vertical="center"/>
      <protection locked="0"/>
    </xf>
    <xf numFmtId="3" fontId="14" fillId="25" borderId="26" xfId="56" applyNumberFormat="1" applyFont="1" applyFill="1" applyBorder="1" applyAlignment="1" applyProtection="1">
      <alignment horizontal="left" vertical="center"/>
      <protection locked="0"/>
    </xf>
    <xf numFmtId="3" fontId="14" fillId="25" borderId="26" xfId="56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2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2" applyNumberFormat="1" applyFont="1" applyFill="1" applyBorder="1" applyAlignment="1" applyProtection="1">
      <alignment horizontal="right"/>
      <protection/>
    </xf>
    <xf numFmtId="198" fontId="15" fillId="25" borderId="26" xfId="39" applyNumberFormat="1" applyFont="1" applyFill="1" applyBorder="1" applyAlignment="1">
      <alignment/>
    </xf>
    <xf numFmtId="0" fontId="0" fillId="0" borderId="0" xfId="56">
      <alignment/>
      <protection/>
    </xf>
    <xf numFmtId="3" fontId="14" fillId="25" borderId="26" xfId="0" applyNumberFormat="1" applyFont="1" applyFill="1" applyBorder="1" applyAlignment="1">
      <alignment/>
    </xf>
    <xf numFmtId="3" fontId="14" fillId="25" borderId="26" xfId="42" applyNumberFormat="1" applyFont="1" applyFill="1" applyBorder="1" applyAlignment="1">
      <alignment horizontal="right"/>
    </xf>
    <xf numFmtId="0" fontId="35" fillId="25" borderId="26" xfId="56" applyFont="1" applyFill="1" applyBorder="1" applyAlignment="1">
      <alignment vertical="center"/>
      <protection/>
    </xf>
    <xf numFmtId="0" fontId="14" fillId="25" borderId="26" xfId="56" applyFont="1" applyFill="1" applyBorder="1" applyAlignment="1" applyProtection="1">
      <alignment horizontal="left" vertical="center"/>
      <protection locked="0"/>
    </xf>
    <xf numFmtId="0" fontId="14" fillId="25" borderId="26" xfId="56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 horizontal="right"/>
    </xf>
    <xf numFmtId="0" fontId="14" fillId="25" borderId="26" xfId="0" applyFont="1" applyFill="1" applyBorder="1" applyAlignment="1">
      <alignment horizontal="right"/>
    </xf>
    <xf numFmtId="198" fontId="14" fillId="0" borderId="26" xfId="39" applyNumberFormat="1" applyFont="1" applyBorder="1" applyAlignment="1">
      <alignment/>
    </xf>
    <xf numFmtId="198" fontId="14" fillId="0" borderId="26" xfId="39" applyNumberFormat="1" applyFont="1" applyFill="1" applyBorder="1" applyAlignment="1">
      <alignment/>
    </xf>
    <xf numFmtId="198" fontId="15" fillId="0" borderId="26" xfId="39" applyNumberFormat="1" applyFont="1" applyBorder="1" applyAlignment="1">
      <alignment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 3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1" xfId="56"/>
    <cellStyle name="Összesen" xfId="57"/>
    <cellStyle name="Percent" xfId="58"/>
    <cellStyle name="Rossz" xfId="59"/>
    <cellStyle name="Semleges" xfId="60"/>
    <cellStyle name="Számítás" xfId="61"/>
    <cellStyle name="Százalék 20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8498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4209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8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21-24 FEBRUARY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Q15" sqref="Q15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0.7109375" style="0" customWidth="1"/>
    <col min="4" max="4" width="15.28125" style="0" customWidth="1"/>
    <col min="5" max="5" width="15.57421875" style="0" customWidth="1"/>
    <col min="6" max="6" width="12.00390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5" t="s">
        <v>0</v>
      </c>
      <c r="D2" s="87" t="s">
        <v>1</v>
      </c>
      <c r="E2" s="87" t="s">
        <v>2</v>
      </c>
      <c r="F2" s="76" t="s">
        <v>3</v>
      </c>
      <c r="G2" s="76" t="s">
        <v>4</v>
      </c>
      <c r="H2" s="76" t="s">
        <v>5</v>
      </c>
      <c r="I2" s="78" t="s">
        <v>18</v>
      </c>
      <c r="J2" s="78"/>
      <c r="K2" s="78" t="s">
        <v>6</v>
      </c>
      <c r="L2" s="78"/>
      <c r="M2" s="78" t="s">
        <v>7</v>
      </c>
      <c r="N2" s="78"/>
      <c r="O2" s="78" t="s">
        <v>8</v>
      </c>
      <c r="P2" s="78"/>
      <c r="Q2" s="78" t="s">
        <v>9</v>
      </c>
      <c r="R2" s="78"/>
      <c r="S2" s="78"/>
      <c r="T2" s="78"/>
      <c r="U2" s="78" t="s">
        <v>10</v>
      </c>
      <c r="V2" s="78"/>
      <c r="W2" s="78" t="s">
        <v>11</v>
      </c>
      <c r="X2" s="78"/>
      <c r="Y2" s="81"/>
    </row>
    <row r="3" spans="1:25" ht="30" customHeight="1">
      <c r="A3" s="13"/>
      <c r="B3" s="14"/>
      <c r="C3" s="86"/>
      <c r="D3" s="88"/>
      <c r="E3" s="89"/>
      <c r="F3" s="77"/>
      <c r="G3" s="77"/>
      <c r="H3" s="77"/>
      <c r="I3" s="15" t="s">
        <v>12</v>
      </c>
      <c r="J3" s="15" t="s">
        <v>13</v>
      </c>
      <c r="K3" s="15" t="s">
        <v>12</v>
      </c>
      <c r="L3" s="15" t="s">
        <v>13</v>
      </c>
      <c r="M3" s="40" t="s">
        <v>12</v>
      </c>
      <c r="N3" s="41" t="s">
        <v>13</v>
      </c>
      <c r="O3" s="41" t="s">
        <v>12</v>
      </c>
      <c r="P3" s="41" t="s">
        <v>13</v>
      </c>
      <c r="Q3" s="42" t="s">
        <v>12</v>
      </c>
      <c r="R3" s="42" t="s">
        <v>13</v>
      </c>
      <c r="S3" s="43" t="s">
        <v>14</v>
      </c>
      <c r="T3" s="43" t="s">
        <v>15</v>
      </c>
      <c r="U3" s="44" t="s">
        <v>12</v>
      </c>
      <c r="V3" s="45" t="s">
        <v>16</v>
      </c>
      <c r="W3" s="41" t="s">
        <v>12</v>
      </c>
      <c r="X3" s="41" t="s">
        <v>13</v>
      </c>
      <c r="Y3" s="43" t="s">
        <v>15</v>
      </c>
    </row>
    <row r="4" spans="1:25" s="65" customFormat="1" ht="30" customHeight="1">
      <c r="A4" s="53">
        <v>1</v>
      </c>
      <c r="B4" s="54"/>
      <c r="C4" s="55" t="s">
        <v>21</v>
      </c>
      <c r="D4" s="56">
        <v>41319</v>
      </c>
      <c r="E4" s="57" t="s">
        <v>22</v>
      </c>
      <c r="F4" s="58" t="s">
        <v>23</v>
      </c>
      <c r="G4" s="58" t="s">
        <v>24</v>
      </c>
      <c r="H4" s="58">
        <v>2</v>
      </c>
      <c r="I4" s="59">
        <v>4185234</v>
      </c>
      <c r="J4" s="59">
        <v>3083</v>
      </c>
      <c r="K4" s="59">
        <v>7521920</v>
      </c>
      <c r="L4" s="59">
        <v>5641</v>
      </c>
      <c r="M4" s="59">
        <v>18713938</v>
      </c>
      <c r="N4" s="59">
        <v>13582</v>
      </c>
      <c r="O4" s="59">
        <v>10554204</v>
      </c>
      <c r="P4" s="59">
        <v>7666</v>
      </c>
      <c r="Q4" s="60">
        <f>+I4+K4+M4+O4</f>
        <v>40975296</v>
      </c>
      <c r="R4" s="60">
        <f>+J4+L4+N4+P4</f>
        <v>29972</v>
      </c>
      <c r="S4" s="61" t="e">
        <f aca="true" t="shared" si="0" ref="S4:S12">IF(Q4&lt;&gt;0,R4/G4,"")</f>
        <v>#VALUE!</v>
      </c>
      <c r="T4" s="61">
        <f aca="true" t="shared" si="1" ref="T4:T12">IF(Q4&lt;&gt;0,Q4/R4,"")</f>
        <v>1367.1191778993727</v>
      </c>
      <c r="U4" s="62">
        <v>95573316</v>
      </c>
      <c r="V4" s="63">
        <f aca="true" t="shared" si="2" ref="V4:V13">IF(U4&lt;&gt;0,-(U4-Q4)/U4,"")</f>
        <v>-0.5712684490302712</v>
      </c>
      <c r="W4" s="64">
        <v>154219928</v>
      </c>
      <c r="X4" s="64">
        <v>114003</v>
      </c>
      <c r="Y4" s="61">
        <f aca="true" t="shared" si="3" ref="Y4:Y12">W4/X4</f>
        <v>1352.7707867336824</v>
      </c>
    </row>
    <row r="5" spans="1:25" s="65" customFormat="1" ht="30" customHeight="1">
      <c r="A5" s="53">
        <v>2</v>
      </c>
      <c r="B5" s="54"/>
      <c r="C5" s="55" t="s">
        <v>25</v>
      </c>
      <c r="D5" s="56">
        <v>41326</v>
      </c>
      <c r="E5" s="57" t="s">
        <v>26</v>
      </c>
      <c r="F5" s="58">
        <v>31</v>
      </c>
      <c r="G5" s="58">
        <v>34</v>
      </c>
      <c r="H5" s="58">
        <v>1</v>
      </c>
      <c r="I5" s="66">
        <v>2574685</v>
      </c>
      <c r="J5" s="66">
        <v>1875</v>
      </c>
      <c r="K5" s="66">
        <v>4043086</v>
      </c>
      <c r="L5" s="66">
        <v>3053</v>
      </c>
      <c r="M5" s="66">
        <v>9937164</v>
      </c>
      <c r="N5" s="66">
        <v>7400</v>
      </c>
      <c r="O5" s="66">
        <v>6178720</v>
      </c>
      <c r="P5" s="66">
        <v>4568</v>
      </c>
      <c r="Q5" s="60">
        <f>+I5+K5+M5+O5</f>
        <v>22733655</v>
      </c>
      <c r="R5" s="60">
        <f>+J5+L5+N5+P5</f>
        <v>16896</v>
      </c>
      <c r="S5" s="61">
        <f t="shared" si="0"/>
        <v>496.94117647058823</v>
      </c>
      <c r="T5" s="61">
        <f t="shared" si="1"/>
        <v>1345.5051491477273</v>
      </c>
      <c r="U5" s="62">
        <v>0</v>
      </c>
      <c r="V5" s="63">
        <f t="shared" si="2"/>
      </c>
      <c r="W5" s="46">
        <v>22733655</v>
      </c>
      <c r="X5" s="46">
        <v>16896</v>
      </c>
      <c r="Y5" s="61">
        <f t="shared" si="3"/>
        <v>1345.5051491477273</v>
      </c>
    </row>
    <row r="6" spans="1:25" s="65" customFormat="1" ht="30" customHeight="1">
      <c r="A6" s="53">
        <v>3</v>
      </c>
      <c r="B6" s="54"/>
      <c r="C6" s="55" t="s">
        <v>27</v>
      </c>
      <c r="D6" s="56">
        <v>41305</v>
      </c>
      <c r="E6" s="57" t="s">
        <v>26</v>
      </c>
      <c r="F6" s="58">
        <v>36</v>
      </c>
      <c r="G6" s="58">
        <v>36</v>
      </c>
      <c r="H6" s="58">
        <v>4</v>
      </c>
      <c r="I6" s="66">
        <v>937335</v>
      </c>
      <c r="J6" s="66">
        <v>697</v>
      </c>
      <c r="K6" s="66">
        <v>1992120</v>
      </c>
      <c r="L6" s="66">
        <v>1481</v>
      </c>
      <c r="M6" s="66">
        <v>5495940</v>
      </c>
      <c r="N6" s="66">
        <v>3975</v>
      </c>
      <c r="O6" s="66">
        <v>2824620</v>
      </c>
      <c r="P6" s="66">
        <v>2038</v>
      </c>
      <c r="Q6" s="60">
        <f aca="true" t="shared" si="4" ref="Q6:R12">+I6+K6+M6+O6</f>
        <v>11250015</v>
      </c>
      <c r="R6" s="60">
        <f t="shared" si="4"/>
        <v>8191</v>
      </c>
      <c r="S6" s="61">
        <f t="shared" si="0"/>
        <v>227.52777777777777</v>
      </c>
      <c r="T6" s="61">
        <f t="shared" si="1"/>
        <v>1373.4605054327922</v>
      </c>
      <c r="U6" s="62">
        <v>22403305</v>
      </c>
      <c r="V6" s="63">
        <f t="shared" si="2"/>
        <v>-0.4978412783292465</v>
      </c>
      <c r="W6" s="46">
        <v>109008250</v>
      </c>
      <c r="X6" s="46">
        <v>84348</v>
      </c>
      <c r="Y6" s="61">
        <f t="shared" si="3"/>
        <v>1292.3631858491015</v>
      </c>
    </row>
    <row r="7" spans="1:25" s="65" customFormat="1" ht="30" customHeight="1">
      <c r="A7" s="53">
        <v>4</v>
      </c>
      <c r="B7" s="54"/>
      <c r="C7" s="55" t="s">
        <v>28</v>
      </c>
      <c r="D7" s="56">
        <v>41326</v>
      </c>
      <c r="E7" s="57" t="s">
        <v>29</v>
      </c>
      <c r="F7" s="58">
        <v>26</v>
      </c>
      <c r="G7" s="58" t="s">
        <v>24</v>
      </c>
      <c r="H7" s="58">
        <v>1</v>
      </c>
      <c r="I7" s="67">
        <v>496450</v>
      </c>
      <c r="J7" s="67">
        <v>331</v>
      </c>
      <c r="K7" s="66">
        <v>952620</v>
      </c>
      <c r="L7" s="66">
        <v>671</v>
      </c>
      <c r="M7" s="66">
        <v>4721072</v>
      </c>
      <c r="N7" s="66">
        <v>3314</v>
      </c>
      <c r="O7" s="66">
        <v>4299598</v>
      </c>
      <c r="P7" s="66">
        <v>3097</v>
      </c>
      <c r="Q7" s="60">
        <f t="shared" si="4"/>
        <v>10469740</v>
      </c>
      <c r="R7" s="60">
        <f t="shared" si="4"/>
        <v>7413</v>
      </c>
      <c r="S7" s="61" t="e">
        <f t="shared" si="0"/>
        <v>#VALUE!</v>
      </c>
      <c r="T7" s="61">
        <f t="shared" si="1"/>
        <v>1412.3485768244975</v>
      </c>
      <c r="U7" s="62">
        <v>0</v>
      </c>
      <c r="V7" s="63">
        <f t="shared" si="2"/>
      </c>
      <c r="W7" s="46">
        <f>SUM(W4+W5:W5)</f>
        <v>176953583</v>
      </c>
      <c r="X7" s="46">
        <f>SUM(X4+X5:X5)</f>
        <v>130899</v>
      </c>
      <c r="Y7" s="61">
        <f t="shared" si="3"/>
        <v>1351.8329628186618</v>
      </c>
    </row>
    <row r="8" spans="1:25" s="65" customFormat="1" ht="30" customHeight="1">
      <c r="A8" s="53">
        <v>5</v>
      </c>
      <c r="B8" s="54"/>
      <c r="C8" s="55" t="s">
        <v>30</v>
      </c>
      <c r="D8" s="56">
        <v>41312</v>
      </c>
      <c r="E8" s="57" t="s">
        <v>26</v>
      </c>
      <c r="F8" s="58" t="s">
        <v>31</v>
      </c>
      <c r="G8" s="58">
        <v>27</v>
      </c>
      <c r="H8" s="58">
        <v>3</v>
      </c>
      <c r="I8" s="66">
        <v>952400</v>
      </c>
      <c r="J8" s="66">
        <v>632</v>
      </c>
      <c r="K8" s="66">
        <v>1763225</v>
      </c>
      <c r="L8" s="66">
        <v>1163</v>
      </c>
      <c r="M8" s="66">
        <v>4236940</v>
      </c>
      <c r="N8" s="66">
        <v>2762</v>
      </c>
      <c r="O8" s="66">
        <v>2684670</v>
      </c>
      <c r="P8" s="66">
        <v>1739</v>
      </c>
      <c r="Q8" s="60">
        <f t="shared" si="4"/>
        <v>9637235</v>
      </c>
      <c r="R8" s="60">
        <f t="shared" si="4"/>
        <v>6296</v>
      </c>
      <c r="S8" s="61">
        <f t="shared" si="0"/>
        <v>233.1851851851852</v>
      </c>
      <c r="T8" s="61">
        <f t="shared" si="1"/>
        <v>1530.6917090216011</v>
      </c>
      <c r="U8" s="62">
        <v>19771439</v>
      </c>
      <c r="V8" s="63">
        <f t="shared" si="2"/>
        <v>-0.5125678510299629</v>
      </c>
      <c r="W8" s="46">
        <v>67713347</v>
      </c>
      <c r="X8" s="46">
        <v>44847</v>
      </c>
      <c r="Y8" s="61">
        <f t="shared" si="3"/>
        <v>1509.8746181461413</v>
      </c>
    </row>
    <row r="9" spans="1:25" s="65" customFormat="1" ht="30" customHeight="1">
      <c r="A9" s="53">
        <v>6</v>
      </c>
      <c r="B9" s="54"/>
      <c r="C9" s="68" t="s">
        <v>32</v>
      </c>
      <c r="D9" s="56">
        <v>41298</v>
      </c>
      <c r="E9" s="69" t="s">
        <v>33</v>
      </c>
      <c r="F9" s="70">
        <v>25</v>
      </c>
      <c r="G9" s="70" t="s">
        <v>24</v>
      </c>
      <c r="H9" s="70">
        <v>5</v>
      </c>
      <c r="I9" s="66">
        <v>267060</v>
      </c>
      <c r="J9" s="66">
        <v>290</v>
      </c>
      <c r="K9" s="66">
        <v>607200</v>
      </c>
      <c r="L9" s="66">
        <v>517</v>
      </c>
      <c r="M9" s="66">
        <v>4224780</v>
      </c>
      <c r="N9" s="66">
        <v>3434</v>
      </c>
      <c r="O9" s="66">
        <v>4074860</v>
      </c>
      <c r="P9" s="66">
        <v>3323</v>
      </c>
      <c r="Q9" s="60">
        <f t="shared" si="4"/>
        <v>9173900</v>
      </c>
      <c r="R9" s="60">
        <f t="shared" si="4"/>
        <v>7564</v>
      </c>
      <c r="S9" s="61" t="e">
        <f t="shared" si="0"/>
        <v>#VALUE!</v>
      </c>
      <c r="T9" s="61">
        <f t="shared" si="1"/>
        <v>1212.8371232152301</v>
      </c>
      <c r="U9" s="62">
        <v>9348235</v>
      </c>
      <c r="V9" s="63">
        <f t="shared" si="2"/>
        <v>-0.018648974913446227</v>
      </c>
      <c r="W9" s="46">
        <v>67020686</v>
      </c>
      <c r="X9" s="46">
        <v>56162</v>
      </c>
      <c r="Y9" s="61">
        <f t="shared" si="3"/>
        <v>1193.3457854065027</v>
      </c>
    </row>
    <row r="10" spans="1:25" s="65" customFormat="1" ht="30" customHeight="1">
      <c r="A10" s="53">
        <v>7</v>
      </c>
      <c r="B10" s="54"/>
      <c r="C10" s="55" t="s">
        <v>34</v>
      </c>
      <c r="D10" s="56">
        <v>41291</v>
      </c>
      <c r="E10" s="57" t="s">
        <v>22</v>
      </c>
      <c r="F10" s="58" t="s">
        <v>35</v>
      </c>
      <c r="G10" s="58" t="s">
        <v>24</v>
      </c>
      <c r="H10" s="58">
        <v>6</v>
      </c>
      <c r="I10" s="59">
        <v>957070</v>
      </c>
      <c r="J10" s="59">
        <v>693</v>
      </c>
      <c r="K10" s="59">
        <v>1703910</v>
      </c>
      <c r="L10" s="59">
        <v>1225</v>
      </c>
      <c r="M10" s="59">
        <v>4021210</v>
      </c>
      <c r="N10" s="59">
        <v>2844</v>
      </c>
      <c r="O10" s="59">
        <v>2435380</v>
      </c>
      <c r="P10" s="59">
        <v>1859</v>
      </c>
      <c r="Q10" s="60">
        <f t="shared" si="4"/>
        <v>9117570</v>
      </c>
      <c r="R10" s="60">
        <f t="shared" si="4"/>
        <v>6621</v>
      </c>
      <c r="S10" s="61" t="e">
        <f t="shared" si="0"/>
        <v>#VALUE!</v>
      </c>
      <c r="T10" s="61">
        <f t="shared" si="1"/>
        <v>1377.068418667875</v>
      </c>
      <c r="U10" s="62">
        <v>15048189</v>
      </c>
      <c r="V10" s="63">
        <f t="shared" si="2"/>
        <v>-0.3941084870744247</v>
      </c>
      <c r="W10" s="64">
        <v>233749925</v>
      </c>
      <c r="X10" s="64">
        <v>179679</v>
      </c>
      <c r="Y10" s="61">
        <f t="shared" si="3"/>
        <v>1300.9306875038262</v>
      </c>
    </row>
    <row r="11" spans="1:25" s="65" customFormat="1" ht="30" customHeight="1">
      <c r="A11" s="53">
        <v>8</v>
      </c>
      <c r="B11" s="54"/>
      <c r="C11" s="55" t="s">
        <v>36</v>
      </c>
      <c r="D11" s="56">
        <v>41326</v>
      </c>
      <c r="E11" s="57" t="s">
        <v>33</v>
      </c>
      <c r="F11" s="58">
        <v>12</v>
      </c>
      <c r="G11" s="58" t="s">
        <v>24</v>
      </c>
      <c r="H11" s="58">
        <v>1</v>
      </c>
      <c r="I11" s="66">
        <v>1003915</v>
      </c>
      <c r="J11" s="66">
        <v>700</v>
      </c>
      <c r="K11" s="66">
        <v>1630265</v>
      </c>
      <c r="L11" s="66">
        <v>1119</v>
      </c>
      <c r="M11" s="66">
        <v>3545450</v>
      </c>
      <c r="N11" s="66">
        <v>2411</v>
      </c>
      <c r="O11" s="66">
        <v>2517740</v>
      </c>
      <c r="P11" s="66">
        <v>1708</v>
      </c>
      <c r="Q11" s="60">
        <f t="shared" si="4"/>
        <v>8697370</v>
      </c>
      <c r="R11" s="60">
        <f t="shared" si="4"/>
        <v>5938</v>
      </c>
      <c r="S11" s="61" t="e">
        <f t="shared" si="0"/>
        <v>#VALUE!</v>
      </c>
      <c r="T11" s="61">
        <f t="shared" si="1"/>
        <v>1464.6968676321994</v>
      </c>
      <c r="U11" s="62">
        <v>0</v>
      </c>
      <c r="V11" s="63">
        <f t="shared" si="2"/>
      </c>
      <c r="W11" s="46">
        <v>8697370</v>
      </c>
      <c r="X11" s="46">
        <v>5938</v>
      </c>
      <c r="Y11" s="61">
        <f t="shared" si="3"/>
        <v>1464.6968676321994</v>
      </c>
    </row>
    <row r="12" spans="1:25" s="65" customFormat="1" ht="30" customHeight="1">
      <c r="A12" s="53">
        <v>9</v>
      </c>
      <c r="B12" s="54"/>
      <c r="C12" s="55" t="s">
        <v>37</v>
      </c>
      <c r="D12" s="56">
        <v>41319</v>
      </c>
      <c r="E12" s="57" t="s">
        <v>38</v>
      </c>
      <c r="F12" s="58">
        <v>37</v>
      </c>
      <c r="G12" s="58" t="s">
        <v>24</v>
      </c>
      <c r="H12" s="58">
        <v>2</v>
      </c>
      <c r="I12" s="71">
        <v>580920</v>
      </c>
      <c r="J12" s="72">
        <v>458</v>
      </c>
      <c r="K12" s="71">
        <v>1166182</v>
      </c>
      <c r="L12" s="72">
        <v>962</v>
      </c>
      <c r="M12" s="71">
        <v>3042810</v>
      </c>
      <c r="N12" s="71">
        <v>2401</v>
      </c>
      <c r="O12" s="71">
        <v>1635174</v>
      </c>
      <c r="P12" s="71">
        <v>1276</v>
      </c>
      <c r="Q12" s="60">
        <f t="shared" si="4"/>
        <v>6425086</v>
      </c>
      <c r="R12" s="60">
        <f t="shared" si="4"/>
        <v>5097</v>
      </c>
      <c r="S12" s="61" t="e">
        <f t="shared" si="0"/>
        <v>#VALUE!</v>
      </c>
      <c r="T12" s="61">
        <f t="shared" si="1"/>
        <v>1260.5622915440456</v>
      </c>
      <c r="U12" s="62">
        <v>12667453</v>
      </c>
      <c r="V12" s="63">
        <f t="shared" si="2"/>
        <v>-0.4927878556170684</v>
      </c>
      <c r="W12" s="62">
        <v>21374369</v>
      </c>
      <c r="X12" s="62">
        <v>16987</v>
      </c>
      <c r="Y12" s="61">
        <f t="shared" si="3"/>
        <v>1258.2780361452876</v>
      </c>
    </row>
    <row r="13" spans="1:25" s="65" customFormat="1" ht="30" customHeight="1">
      <c r="A13" s="53">
        <v>10</v>
      </c>
      <c r="B13" s="54"/>
      <c r="C13" s="55" t="s">
        <v>39</v>
      </c>
      <c r="D13" s="56" t="s">
        <v>40</v>
      </c>
      <c r="E13" s="57" t="s">
        <v>22</v>
      </c>
      <c r="F13" s="58" t="s">
        <v>41</v>
      </c>
      <c r="G13" s="58" t="s">
        <v>24</v>
      </c>
      <c r="H13" s="58">
        <v>10</v>
      </c>
      <c r="I13" s="73">
        <v>355920</v>
      </c>
      <c r="J13" s="74">
        <v>258</v>
      </c>
      <c r="K13" s="74">
        <v>667050</v>
      </c>
      <c r="L13" s="74">
        <v>482</v>
      </c>
      <c r="M13" s="74">
        <v>2114840</v>
      </c>
      <c r="N13" s="74">
        <v>1356</v>
      </c>
      <c r="O13" s="74">
        <v>1569280</v>
      </c>
      <c r="P13" s="74">
        <v>1040</v>
      </c>
      <c r="Q13" s="60">
        <f>+I13+K13+M13+O13</f>
        <v>4707090</v>
      </c>
      <c r="R13" s="60">
        <f>+J13+L13+N13+P13</f>
        <v>3136</v>
      </c>
      <c r="S13" s="61" t="e">
        <v>#VALUE!</v>
      </c>
      <c r="T13" s="61">
        <v>1531</v>
      </c>
      <c r="U13" s="62">
        <v>5929730</v>
      </c>
      <c r="V13" s="63">
        <f t="shared" si="2"/>
        <v>-0.20618814010081404</v>
      </c>
      <c r="W13" s="75">
        <v>404676415</v>
      </c>
      <c r="X13" s="75">
        <v>280154</v>
      </c>
      <c r="Y13" s="61">
        <v>1444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8"/>
      <c r="J14" s="48"/>
      <c r="K14" s="48"/>
      <c r="L14" s="48"/>
      <c r="M14" s="48"/>
      <c r="N14" s="48"/>
      <c r="O14" s="48"/>
      <c r="P14" s="48"/>
      <c r="Q14" s="49"/>
      <c r="R14" s="50"/>
      <c r="S14" s="51"/>
      <c r="T14" s="48"/>
      <c r="U14" s="48"/>
      <c r="V14" s="48"/>
      <c r="W14" s="48"/>
      <c r="X14" s="48"/>
      <c r="Y14" s="48"/>
    </row>
    <row r="15" spans="1:25" ht="17.25" thickBot="1">
      <c r="A15" s="22"/>
      <c r="B15" s="82" t="s">
        <v>17</v>
      </c>
      <c r="C15" s="83"/>
      <c r="D15" s="83"/>
      <c r="E15" s="84"/>
      <c r="F15" s="23"/>
      <c r="G15" s="23">
        <f>SUM(G4:G14)</f>
        <v>97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133186957</v>
      </c>
      <c r="R15" s="27">
        <f>SUM(R4:R14)</f>
        <v>97124</v>
      </c>
      <c r="S15" s="28">
        <f>R15/G15</f>
        <v>1001.2783505154639</v>
      </c>
      <c r="T15" s="47">
        <f>Q15/R15</f>
        <v>1371.3083995716815</v>
      </c>
      <c r="U15" s="52">
        <v>198168743</v>
      </c>
      <c r="V15" s="38">
        <f>IF(U15&lt;&gt;0,-(U15-Q15)/U15,"")</f>
        <v>-0.32791138005048553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9" t="s">
        <v>19</v>
      </c>
      <c r="V16" s="79"/>
      <c r="W16" s="79"/>
      <c r="X16" s="79"/>
      <c r="Y16" s="79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0"/>
      <c r="V17" s="80"/>
      <c r="W17" s="80"/>
      <c r="X17" s="80"/>
      <c r="Y17" s="80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0"/>
      <c r="V18" s="80"/>
      <c r="W18" s="80"/>
      <c r="X18" s="80"/>
      <c r="Y18" s="80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2013-02-28T09:52:09Z</dcterms:modified>
  <cp:category/>
  <cp:version/>
  <cp:contentType/>
  <cp:contentStatus/>
</cp:coreProperties>
</file>