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18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<sst xmlns="http://schemas.openxmlformats.org/spreadsheetml/2006/main" count="66" uniqueCount="42">
  <si>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</si>
  <si>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</si>
  <si>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</si>
  <si>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</si>
  <si>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</si>
  <si>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</si>
  <si>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</si>
  <si>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</si>
  <si>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</si>
  <si>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</si>
  <si>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</si>
  <si>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</si>
  <si>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</si>
  <si>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</si>
  <si>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</si>
  <si>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</si>
  <si>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</si>
  <si>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</si>
  <si>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Thor</t>
  </si>
  <si>
    <t>UIP</t>
  </si>
  <si>
    <t>15+31+1+2</t>
  </si>
  <si>
    <t>Rio</t>
  </si>
  <si>
    <t>InterCom</t>
  </si>
  <si>
    <t>25+26+10</t>
  </si>
  <si>
    <t>n/a</t>
  </si>
  <si>
    <t>Red Riding Hood</t>
  </si>
  <si>
    <t>Yogi Bear</t>
  </si>
  <si>
    <t>23+24+2</t>
  </si>
  <si>
    <t>Source Code</t>
  </si>
  <si>
    <t>Provideo</t>
  </si>
  <si>
    <t>Unknown</t>
  </si>
  <si>
    <t>Limitless</t>
  </si>
  <si>
    <t>ProVideo</t>
  </si>
  <si>
    <t>Just Go With It</t>
  </si>
  <si>
    <t>28+2</t>
  </si>
  <si>
    <t>Chloe</t>
  </si>
  <si>
    <t>Corner Film</t>
  </si>
  <si>
    <t>Adjustment Bureau</t>
  </si>
  <si>
    <t>24+1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</si>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</sst>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DD/MM/YYYY;@"/>
    <numFmt numFmtId="170" formatCode="0%"/>
    <numFmt numFmtId="171" formatCode="0\ %\ "/>
    <numFmt numFmtId="172" formatCode="#,##0_ ;\-#,##0\ "/>
    <numFmt numFmtId="173" formatCode="DD/MM/YY"/>
    <numFmt numFmtId="174" formatCode="#,##0\ "/>
    <numFmt numFmtId="175" formatCode="_(* #,##0_);_(* \(#,##0\);_(* \-??_);_(@_)"/>
    <numFmt numFmtId="176" formatCode="0"/>
  </numFmts>
  <fonts count="22">
    <font>
      <sz val="10"/>
      <name val="Arial"/>
      <family val="2"/>
    </font>
    <font>
      <sz val="10"/>
      <name val="Arial CE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0" applyFont="1" applyAlignment="1" applyProtection="1">
      <alignment horizontal="right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6" fontId="3" fillId="2" borderId="2" xfId="15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vertical="center"/>
      <protection locked="0"/>
    </xf>
    <xf numFmtId="167" fontId="3" fillId="2" borderId="2" xfId="0" applyNumberFormat="1" applyFont="1" applyFill="1" applyBorder="1" applyAlignment="1" applyProtection="1">
      <alignment vertical="center"/>
      <protection locked="0"/>
    </xf>
    <xf numFmtId="164" fontId="4" fillId="2" borderId="2" xfId="0" applyFont="1" applyFill="1" applyBorder="1" applyAlignment="1" applyProtection="1">
      <alignment horizontal="right"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 vertical="center"/>
      <protection/>
    </xf>
    <xf numFmtId="166" fontId="5" fillId="0" borderId="5" xfId="15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5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7" fontId="5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3" fillId="0" borderId="11" xfId="0" applyFont="1" applyBorder="1" applyAlignment="1" applyProtection="1">
      <alignment horizontal="center" vertical="center"/>
      <protection locked="0"/>
    </xf>
    <xf numFmtId="168" fontId="8" fillId="3" borderId="11" xfId="0" applyNumberFormat="1" applyFont="1" applyFill="1" applyBorder="1" applyAlignment="1">
      <alignment vertical="center"/>
    </xf>
    <xf numFmtId="169" fontId="9" fillId="3" borderId="11" xfId="0" applyNumberFormat="1" applyFont="1" applyFill="1" applyBorder="1" applyAlignment="1" applyProtection="1">
      <alignment horizontal="center" vertical="center"/>
      <protection locked="0"/>
    </xf>
    <xf numFmtId="168" fontId="9" fillId="3" borderId="11" xfId="0" applyNumberFormat="1" applyFont="1" applyFill="1" applyBorder="1" applyAlignment="1" applyProtection="1">
      <alignment horizontal="left" vertical="center"/>
      <protection locked="0"/>
    </xf>
    <xf numFmtId="168" fontId="9" fillId="3" borderId="11" xfId="0" applyNumberFormat="1" applyFont="1" applyFill="1" applyBorder="1" applyAlignment="1" applyProtection="1">
      <alignment horizontal="center" vertical="center"/>
      <protection locked="0"/>
    </xf>
    <xf numFmtId="168" fontId="9" fillId="3" borderId="11" xfId="0" applyNumberFormat="1" applyFont="1" applyFill="1" applyBorder="1" applyAlignment="1">
      <alignment/>
    </xf>
    <xf numFmtId="168" fontId="10" fillId="3" borderId="11" xfId="15" applyNumberFormat="1" applyFont="1" applyFill="1" applyBorder="1" applyAlignment="1" applyProtection="1">
      <alignment horizontal="right"/>
      <protection/>
    </xf>
    <xf numFmtId="168" fontId="9" fillId="3" borderId="11" xfId="19" applyNumberFormat="1" applyFont="1" applyFill="1" applyBorder="1" applyAlignment="1" applyProtection="1">
      <alignment horizontal="right"/>
      <protection/>
    </xf>
    <xf numFmtId="168" fontId="10" fillId="3" borderId="11" xfId="0" applyNumberFormat="1" applyFont="1" applyFill="1" applyBorder="1" applyAlignment="1">
      <alignment horizontal="right"/>
    </xf>
    <xf numFmtId="171" fontId="9" fillId="3" borderId="11" xfId="19" applyNumberFormat="1" applyFont="1" applyFill="1" applyBorder="1" applyAlignment="1" applyProtection="1">
      <alignment horizontal="right"/>
      <protection/>
    </xf>
    <xf numFmtId="168" fontId="10" fillId="3" borderId="11" xfId="0" applyNumberFormat="1" applyFont="1" applyFill="1" applyBorder="1" applyAlignment="1">
      <alignment/>
    </xf>
    <xf numFmtId="168" fontId="9" fillId="3" borderId="11" xfId="19" applyNumberFormat="1" applyFont="1" applyFill="1" applyBorder="1" applyAlignment="1" applyProtection="1">
      <alignment horizontal="right" vertical="center"/>
      <protection/>
    </xf>
    <xf numFmtId="168" fontId="9" fillId="3" borderId="11" xfId="0" applyNumberFormat="1" applyFont="1" applyFill="1" applyBorder="1" applyAlignment="1" applyProtection="1">
      <alignment vertical="center"/>
      <protection locked="0"/>
    </xf>
    <xf numFmtId="172" fontId="9" fillId="0" borderId="11" xfId="15" applyNumberFormat="1" applyFont="1" applyFill="1" applyBorder="1" applyAlignment="1" applyProtection="1">
      <alignment/>
      <protection/>
    </xf>
    <xf numFmtId="172" fontId="10" fillId="0" borderId="11" xfId="15" applyNumberFormat="1" applyFont="1" applyFill="1" applyBorder="1" applyAlignment="1" applyProtection="1">
      <alignment/>
      <protection/>
    </xf>
    <xf numFmtId="164" fontId="9" fillId="3" borderId="11" xfId="0" applyFont="1" applyFill="1" applyBorder="1" applyAlignment="1">
      <alignment vertical="center"/>
    </xf>
    <xf numFmtId="168" fontId="9" fillId="3" borderId="11" xfId="20" applyNumberFormat="1" applyFont="1" applyFill="1" applyBorder="1" applyAlignment="1" applyProtection="1">
      <alignment horizontal="right"/>
      <protection/>
    </xf>
    <xf numFmtId="168" fontId="10" fillId="3" borderId="11" xfId="21" applyNumberFormat="1" applyFont="1" applyFill="1" applyBorder="1">
      <alignment/>
      <protection/>
    </xf>
    <xf numFmtId="164" fontId="2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vertical="center"/>
      <protection/>
    </xf>
    <xf numFmtId="173" fontId="11" fillId="0" borderId="0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8" fontId="11" fillId="0" borderId="0" xfId="15" applyNumberFormat="1" applyFont="1" applyFill="1" applyBorder="1" applyAlignment="1" applyProtection="1">
      <alignment vertical="center"/>
      <protection/>
    </xf>
    <xf numFmtId="168" fontId="12" fillId="0" borderId="0" xfId="15" applyNumberFormat="1" applyFont="1" applyFill="1" applyBorder="1" applyAlignment="1" applyProtection="1">
      <alignment vertical="center"/>
      <protection/>
    </xf>
    <xf numFmtId="168" fontId="11" fillId="0" borderId="0" xfId="15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Alignment="1" applyProtection="1">
      <alignment horizontal="right" vertical="center"/>
      <protection/>
    </xf>
    <xf numFmtId="164" fontId="14" fillId="2" borderId="13" xfId="0" applyFont="1" applyFill="1" applyBorder="1" applyAlignment="1" applyProtection="1">
      <alignment horizontal="left" vertical="center"/>
      <protection/>
    </xf>
    <xf numFmtId="168" fontId="14" fillId="2" borderId="14" xfId="0" applyNumberFormat="1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7" fontId="14" fillId="2" borderId="16" xfId="0" applyNumberFormat="1" applyFont="1" applyFill="1" applyBorder="1" applyAlignment="1" applyProtection="1">
      <alignment vertical="center"/>
      <protection/>
    </xf>
    <xf numFmtId="174" fontId="14" fillId="2" borderId="17" xfId="0" applyNumberFormat="1" applyFont="1" applyFill="1" applyBorder="1" applyAlignment="1" applyProtection="1">
      <alignment vertical="center"/>
      <protection/>
    </xf>
    <xf numFmtId="168" fontId="14" fillId="2" borderId="16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horizontal="right" vertical="center"/>
      <protection/>
    </xf>
    <xf numFmtId="168" fontId="14" fillId="2" borderId="17" xfId="0" applyNumberFormat="1" applyFont="1" applyFill="1" applyBorder="1" applyAlignment="1" applyProtection="1">
      <alignment vertical="center"/>
      <protection/>
    </xf>
    <xf numFmtId="171" fontId="9" fillId="0" borderId="19" xfId="19" applyNumberFormat="1" applyFont="1" applyFill="1" applyBorder="1" applyAlignment="1" applyProtection="1">
      <alignment vertical="center"/>
      <protection/>
    </xf>
    <xf numFmtId="175" fontId="14" fillId="2" borderId="20" xfId="0" applyNumberFormat="1" applyFont="1" applyFill="1" applyBorder="1" applyAlignment="1" applyProtection="1">
      <alignment horizontal="right" vertical="center"/>
      <protection/>
    </xf>
    <xf numFmtId="176" fontId="14" fillId="2" borderId="21" xfId="0" applyNumberFormat="1" applyFont="1" applyFill="1" applyBorder="1" applyAlignment="1" applyProtection="1">
      <alignment horizontal="center" vertical="center"/>
      <protection/>
    </xf>
    <xf numFmtId="175" fontId="14" fillId="2" borderId="22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locked="0"/>
    </xf>
    <xf numFmtId="164" fontId="17" fillId="0" borderId="0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773525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354175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APRIL - 2 MAY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workbookViewId="0" topLeftCell="A1">
      <selection activeCell="F4" sqref="F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2.28125" style="0" customWidth="1"/>
    <col min="4" max="4" width="11.421875" style="0" customWidth="1"/>
    <col min="5" max="5" width="18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40661</v>
      </c>
      <c r="E4" s="31" t="s">
        <v>19</v>
      </c>
      <c r="F4" s="32" t="s">
        <v>20</v>
      </c>
      <c r="G4" s="32">
        <v>48</v>
      </c>
      <c r="H4" s="32">
        <v>1</v>
      </c>
      <c r="I4" s="33">
        <v>6826950</v>
      </c>
      <c r="J4" s="33">
        <v>4805</v>
      </c>
      <c r="K4" s="33">
        <v>8991670</v>
      </c>
      <c r="L4" s="33">
        <v>6220</v>
      </c>
      <c r="M4" s="33">
        <v>16013640</v>
      </c>
      <c r="N4" s="33">
        <v>11103</v>
      </c>
      <c r="O4" s="33">
        <v>15028623</v>
      </c>
      <c r="P4" s="33">
        <v>10409</v>
      </c>
      <c r="Q4" s="34">
        <f aca="true" t="shared" si="0" ref="Q4:R13">+I4+K4+M4+O4</f>
        <v>46860883</v>
      </c>
      <c r="R4" s="34">
        <f t="shared" si="0"/>
        <v>32537</v>
      </c>
      <c r="S4" s="35">
        <f aca="true" t="shared" si="1" ref="S4:S13">IF(Q4&lt;&gt;0,R4/G4,"")</f>
        <v>677.8541666666666</v>
      </c>
      <c r="T4" s="35">
        <f aca="true" t="shared" si="2" ref="T4:T13">IF(Q4&lt;&gt;0,Q4/R4,"")</f>
        <v>1440.2336724344593</v>
      </c>
      <c r="U4" s="36">
        <v>0</v>
      </c>
      <c r="V4" s="37">
        <f aca="true" t="shared" si="3" ref="V4:V13">IF(U4&lt;&gt;0,-(U4-Q4)/U4,"")</f>
      </c>
      <c r="W4" s="38">
        <v>50896323</v>
      </c>
      <c r="X4" s="38">
        <v>35157</v>
      </c>
      <c r="Y4" s="39">
        <f aca="true" t="shared" si="4" ref="Y4:Y13">W4/X4</f>
        <v>1447.6867480160424</v>
      </c>
    </row>
    <row r="5" spans="1:25" ht="30" customHeight="1">
      <c r="A5" s="27">
        <v>2</v>
      </c>
      <c r="B5" s="28"/>
      <c r="C5" s="40" t="s">
        <v>21</v>
      </c>
      <c r="D5" s="30">
        <v>40654</v>
      </c>
      <c r="E5" s="31" t="s">
        <v>22</v>
      </c>
      <c r="F5" s="32" t="s">
        <v>23</v>
      </c>
      <c r="G5" s="32" t="s">
        <v>24</v>
      </c>
      <c r="H5" s="32">
        <v>2</v>
      </c>
      <c r="I5" s="41">
        <v>2773440</v>
      </c>
      <c r="J5" s="41">
        <v>2015</v>
      </c>
      <c r="K5" s="41">
        <v>4451675</v>
      </c>
      <c r="L5" s="41">
        <v>3304</v>
      </c>
      <c r="M5" s="41">
        <v>13225755</v>
      </c>
      <c r="N5" s="41">
        <v>9671</v>
      </c>
      <c r="O5" s="41">
        <v>20818160</v>
      </c>
      <c r="P5" s="41">
        <v>15243</v>
      </c>
      <c r="Q5" s="34">
        <f t="shared" si="0"/>
        <v>41269030</v>
      </c>
      <c r="R5" s="34">
        <f t="shared" si="0"/>
        <v>30233</v>
      </c>
      <c r="S5" s="35" t="e">
        <f t="shared" si="1"/>
        <v>#VALUE!</v>
      </c>
      <c r="T5" s="35">
        <f t="shared" si="2"/>
        <v>1365.0325802930572</v>
      </c>
      <c r="U5" s="36">
        <v>51333205</v>
      </c>
      <c r="V5" s="37">
        <f t="shared" si="3"/>
        <v>-0.19605584728247535</v>
      </c>
      <c r="W5" s="42">
        <v>134896830</v>
      </c>
      <c r="X5" s="42">
        <v>99019</v>
      </c>
      <c r="Y5" s="39">
        <f t="shared" si="4"/>
        <v>1362.3327846170937</v>
      </c>
    </row>
    <row r="6" spans="1:25" ht="30" customHeight="1">
      <c r="A6" s="27">
        <v>3</v>
      </c>
      <c r="B6" s="28"/>
      <c r="C6" s="40" t="s">
        <v>25</v>
      </c>
      <c r="D6" s="30">
        <v>40661</v>
      </c>
      <c r="E6" s="31" t="s">
        <v>22</v>
      </c>
      <c r="F6" s="32">
        <v>21</v>
      </c>
      <c r="G6" s="32" t="s">
        <v>24</v>
      </c>
      <c r="H6" s="32">
        <v>1</v>
      </c>
      <c r="I6" s="41">
        <v>1142420</v>
      </c>
      <c r="J6" s="41">
        <v>1005</v>
      </c>
      <c r="K6" s="41">
        <v>1576110</v>
      </c>
      <c r="L6" s="41">
        <v>1374</v>
      </c>
      <c r="M6" s="41">
        <v>2738355</v>
      </c>
      <c r="N6" s="41">
        <v>2374</v>
      </c>
      <c r="O6" s="41">
        <v>2595750</v>
      </c>
      <c r="P6" s="41">
        <v>2204</v>
      </c>
      <c r="Q6" s="34">
        <f t="shared" si="0"/>
        <v>8052635</v>
      </c>
      <c r="R6" s="34">
        <f t="shared" si="0"/>
        <v>6957</v>
      </c>
      <c r="S6" s="35" t="e">
        <f t="shared" si="1"/>
        <v>#VALUE!</v>
      </c>
      <c r="T6" s="35">
        <f t="shared" si="2"/>
        <v>1157.4867040390973</v>
      </c>
      <c r="U6" s="36">
        <v>0</v>
      </c>
      <c r="V6" s="37">
        <f t="shared" si="3"/>
      </c>
      <c r="W6" s="42">
        <v>8052635</v>
      </c>
      <c r="X6" s="42">
        <v>6957</v>
      </c>
      <c r="Y6" s="39">
        <f t="shared" si="4"/>
        <v>1157.4867040390973</v>
      </c>
    </row>
    <row r="7" spans="1:25" ht="30" customHeight="1">
      <c r="A7" s="27">
        <v>4</v>
      </c>
      <c r="B7" s="28"/>
      <c r="C7" s="43" t="s">
        <v>26</v>
      </c>
      <c r="D7" s="30">
        <v>40640</v>
      </c>
      <c r="E7" s="31" t="s">
        <v>22</v>
      </c>
      <c r="F7" s="32" t="s">
        <v>27</v>
      </c>
      <c r="G7" s="32" t="s">
        <v>24</v>
      </c>
      <c r="H7" s="32">
        <v>4</v>
      </c>
      <c r="I7" s="41">
        <v>679350</v>
      </c>
      <c r="J7" s="41">
        <v>599</v>
      </c>
      <c r="K7" s="41">
        <v>786110</v>
      </c>
      <c r="L7" s="41">
        <v>599</v>
      </c>
      <c r="M7" s="41">
        <v>1945780</v>
      </c>
      <c r="N7" s="41">
        <v>1468</v>
      </c>
      <c r="O7" s="41">
        <v>4618530</v>
      </c>
      <c r="P7" s="41">
        <v>3433</v>
      </c>
      <c r="Q7" s="34">
        <f t="shared" si="0"/>
        <v>8029770</v>
      </c>
      <c r="R7" s="34">
        <f t="shared" si="0"/>
        <v>6099</v>
      </c>
      <c r="S7" s="35" t="e">
        <f t="shared" si="1"/>
        <v>#VALUE!</v>
      </c>
      <c r="T7" s="35">
        <f t="shared" si="2"/>
        <v>1316.57156910969</v>
      </c>
      <c r="U7" s="36">
        <v>12953900</v>
      </c>
      <c r="V7" s="37">
        <f t="shared" si="3"/>
        <v>-0.38012722037378704</v>
      </c>
      <c r="W7" s="42">
        <v>135801852</v>
      </c>
      <c r="X7" s="42">
        <v>101641</v>
      </c>
      <c r="Y7" s="39">
        <f t="shared" si="4"/>
        <v>1336.093230094155</v>
      </c>
    </row>
    <row r="8" spans="1:25" ht="30" customHeight="1">
      <c r="A8" s="27">
        <v>5</v>
      </c>
      <c r="B8" s="28"/>
      <c r="C8" s="43" t="s">
        <v>28</v>
      </c>
      <c r="D8" s="30">
        <v>40654</v>
      </c>
      <c r="E8" s="31" t="s">
        <v>29</v>
      </c>
      <c r="F8" s="32">
        <v>22</v>
      </c>
      <c r="G8" s="32" t="s">
        <v>24</v>
      </c>
      <c r="H8" s="32">
        <v>2</v>
      </c>
      <c r="I8" s="44">
        <v>848420</v>
      </c>
      <c r="J8" s="44">
        <v>699</v>
      </c>
      <c r="K8" s="44">
        <v>1289900</v>
      </c>
      <c r="L8" s="44">
        <v>1060</v>
      </c>
      <c r="M8" s="44">
        <v>2265960</v>
      </c>
      <c r="N8" s="44">
        <v>1841</v>
      </c>
      <c r="O8" s="44">
        <v>2177580</v>
      </c>
      <c r="P8" s="44">
        <v>1738</v>
      </c>
      <c r="Q8" s="34">
        <f t="shared" si="0"/>
        <v>6581860</v>
      </c>
      <c r="R8" s="34">
        <f t="shared" si="0"/>
        <v>5338</v>
      </c>
      <c r="S8" s="35" t="e">
        <f t="shared" si="1"/>
        <v>#VALUE!</v>
      </c>
      <c r="T8" s="35">
        <f t="shared" si="2"/>
        <v>1233.0198576245784</v>
      </c>
      <c r="U8" s="36">
        <v>10984450</v>
      </c>
      <c r="V8" s="37">
        <f t="shared" si="3"/>
        <v>-0.4008020428879006</v>
      </c>
      <c r="W8" s="45">
        <v>24693860</v>
      </c>
      <c r="X8" s="45">
        <v>20411</v>
      </c>
      <c r="Y8" s="39">
        <f t="shared" si="4"/>
        <v>1209.8309734946843</v>
      </c>
    </row>
    <row r="9" spans="1:25" ht="30" customHeight="1">
      <c r="A9" s="27">
        <v>6</v>
      </c>
      <c r="B9" s="28"/>
      <c r="C9" s="40" t="s">
        <v>30</v>
      </c>
      <c r="D9" s="30">
        <v>40647</v>
      </c>
      <c r="E9" s="31" t="s">
        <v>22</v>
      </c>
      <c r="F9" s="32">
        <v>23</v>
      </c>
      <c r="G9" s="32" t="s">
        <v>24</v>
      </c>
      <c r="H9" s="32">
        <v>3</v>
      </c>
      <c r="I9" s="41">
        <v>710720</v>
      </c>
      <c r="J9" s="41">
        <v>575</v>
      </c>
      <c r="K9" s="41">
        <v>1144760</v>
      </c>
      <c r="L9" s="41">
        <v>922</v>
      </c>
      <c r="M9" s="41">
        <v>2236510</v>
      </c>
      <c r="N9" s="41">
        <v>1761</v>
      </c>
      <c r="O9" s="41">
        <v>2137160</v>
      </c>
      <c r="P9" s="41">
        <v>1682</v>
      </c>
      <c r="Q9" s="34">
        <f t="shared" si="0"/>
        <v>6229150</v>
      </c>
      <c r="R9" s="34">
        <f t="shared" si="0"/>
        <v>4940</v>
      </c>
      <c r="S9" s="35" t="e">
        <f t="shared" si="1"/>
        <v>#VALUE!</v>
      </c>
      <c r="T9" s="35">
        <f t="shared" si="2"/>
        <v>1260.9615384615386</v>
      </c>
      <c r="U9" s="36">
        <v>8536205</v>
      </c>
      <c r="V9" s="37">
        <f t="shared" si="3"/>
        <v>-0.27026705661356537</v>
      </c>
      <c r="W9" s="42">
        <v>42324665</v>
      </c>
      <c r="X9" s="42">
        <v>34795</v>
      </c>
      <c r="Y9" s="35">
        <f t="shared" si="4"/>
        <v>1216.4007759735593</v>
      </c>
    </row>
    <row r="10" spans="1:25" ht="30" customHeight="1">
      <c r="A10" s="27">
        <v>7</v>
      </c>
      <c r="B10" s="28"/>
      <c r="C10" s="40" t="s">
        <v>31</v>
      </c>
      <c r="D10" s="30">
        <v>40640</v>
      </c>
      <c r="E10" s="31" t="s">
        <v>32</v>
      </c>
      <c r="F10" s="32">
        <v>20</v>
      </c>
      <c r="G10" s="32" t="s">
        <v>24</v>
      </c>
      <c r="H10" s="32">
        <v>4</v>
      </c>
      <c r="I10" s="44">
        <v>518480</v>
      </c>
      <c r="J10" s="44">
        <v>437</v>
      </c>
      <c r="K10" s="44">
        <v>916840</v>
      </c>
      <c r="L10" s="44">
        <v>741</v>
      </c>
      <c r="M10" s="44">
        <v>1479650</v>
      </c>
      <c r="N10" s="44">
        <v>1190</v>
      </c>
      <c r="O10" s="44">
        <v>1866210</v>
      </c>
      <c r="P10" s="44">
        <v>1459</v>
      </c>
      <c r="Q10" s="34">
        <f t="shared" si="0"/>
        <v>4781180</v>
      </c>
      <c r="R10" s="34">
        <f t="shared" si="0"/>
        <v>3827</v>
      </c>
      <c r="S10" s="35" t="e">
        <f t="shared" si="1"/>
        <v>#VALUE!</v>
      </c>
      <c r="T10" s="35">
        <f t="shared" si="2"/>
        <v>1249.328455709433</v>
      </c>
      <c r="U10" s="36">
        <v>5994610</v>
      </c>
      <c r="V10" s="37">
        <f t="shared" si="3"/>
        <v>-0.20242017412308724</v>
      </c>
      <c r="W10" s="45">
        <v>49593060</v>
      </c>
      <c r="X10" s="45">
        <v>41648</v>
      </c>
      <c r="Y10" s="39">
        <f t="shared" si="4"/>
        <v>1190.7669035728006</v>
      </c>
    </row>
    <row r="11" spans="1:25" ht="30" customHeight="1">
      <c r="A11" s="27">
        <v>8</v>
      </c>
      <c r="B11" s="28"/>
      <c r="C11" s="40" t="s">
        <v>33</v>
      </c>
      <c r="D11" s="30">
        <v>40247</v>
      </c>
      <c r="E11" s="31" t="s">
        <v>22</v>
      </c>
      <c r="F11" s="32" t="s">
        <v>34</v>
      </c>
      <c r="G11" s="32" t="s">
        <v>24</v>
      </c>
      <c r="H11" s="32">
        <v>8</v>
      </c>
      <c r="I11" s="41">
        <v>334110</v>
      </c>
      <c r="J11" s="41">
        <v>310</v>
      </c>
      <c r="K11" s="41">
        <v>687700</v>
      </c>
      <c r="L11" s="41">
        <v>622</v>
      </c>
      <c r="M11" s="41">
        <v>1480735</v>
      </c>
      <c r="N11" s="41">
        <v>1269</v>
      </c>
      <c r="O11" s="41">
        <v>1736570</v>
      </c>
      <c r="P11" s="41">
        <v>1395</v>
      </c>
      <c r="Q11" s="34">
        <f t="shared" si="0"/>
        <v>4239115</v>
      </c>
      <c r="R11" s="34">
        <f t="shared" si="0"/>
        <v>3596</v>
      </c>
      <c r="S11" s="35" t="e">
        <f t="shared" si="1"/>
        <v>#VALUE!</v>
      </c>
      <c r="T11" s="35">
        <f t="shared" si="2"/>
        <v>1178.8417686318132</v>
      </c>
      <c r="U11" s="36">
        <v>6346965</v>
      </c>
      <c r="V11" s="37">
        <f t="shared" si="3"/>
        <v>-0.3321036117262345</v>
      </c>
      <c r="W11" s="42">
        <v>179988782</v>
      </c>
      <c r="X11" s="42">
        <v>155892</v>
      </c>
      <c r="Y11" s="39">
        <f t="shared" si="4"/>
        <v>1154.5735637492623</v>
      </c>
    </row>
    <row r="12" spans="1:25" ht="30" customHeight="1">
      <c r="A12" s="27">
        <v>9</v>
      </c>
      <c r="B12" s="28"/>
      <c r="C12" s="43" t="s">
        <v>35</v>
      </c>
      <c r="D12" s="30">
        <v>40661</v>
      </c>
      <c r="E12" s="31" t="s">
        <v>36</v>
      </c>
      <c r="F12" s="32">
        <v>5</v>
      </c>
      <c r="G12" s="32" t="s">
        <v>24</v>
      </c>
      <c r="H12" s="32">
        <v>1</v>
      </c>
      <c r="I12" s="44">
        <v>372800</v>
      </c>
      <c r="J12" s="44">
        <v>302</v>
      </c>
      <c r="K12" s="33">
        <v>582250</v>
      </c>
      <c r="L12" s="33">
        <v>459</v>
      </c>
      <c r="M12" s="33">
        <v>978500</v>
      </c>
      <c r="N12" s="33">
        <v>771</v>
      </c>
      <c r="O12" s="33">
        <v>1034770</v>
      </c>
      <c r="P12" s="33">
        <v>818</v>
      </c>
      <c r="Q12" s="34">
        <f t="shared" si="0"/>
        <v>2968320</v>
      </c>
      <c r="R12" s="34">
        <f t="shared" si="0"/>
        <v>2350</v>
      </c>
      <c r="S12" s="35" t="e">
        <f t="shared" si="1"/>
        <v>#VALUE!</v>
      </c>
      <c r="T12" s="35">
        <f t="shared" si="2"/>
        <v>1263.1148936170214</v>
      </c>
      <c r="U12" s="36">
        <v>0</v>
      </c>
      <c r="V12" s="37">
        <f t="shared" si="3"/>
      </c>
      <c r="W12" s="38">
        <v>3005820</v>
      </c>
      <c r="X12" s="38">
        <v>2460</v>
      </c>
      <c r="Y12" s="39">
        <f t="shared" si="4"/>
        <v>1221.878048780488</v>
      </c>
    </row>
    <row r="13" spans="1:25" ht="30" customHeight="1">
      <c r="A13" s="27">
        <v>10</v>
      </c>
      <c r="B13" s="28"/>
      <c r="C13" s="29" t="s">
        <v>37</v>
      </c>
      <c r="D13" s="30">
        <v>40633</v>
      </c>
      <c r="E13" s="31" t="s">
        <v>19</v>
      </c>
      <c r="F13" s="32" t="s">
        <v>38</v>
      </c>
      <c r="G13" s="32">
        <v>25</v>
      </c>
      <c r="H13" s="32">
        <v>5</v>
      </c>
      <c r="I13" s="33">
        <v>304640</v>
      </c>
      <c r="J13" s="33">
        <v>251</v>
      </c>
      <c r="K13" s="33">
        <v>556800</v>
      </c>
      <c r="L13" s="33">
        <v>442</v>
      </c>
      <c r="M13" s="33">
        <v>881640</v>
      </c>
      <c r="N13" s="33">
        <v>719</v>
      </c>
      <c r="O13" s="33">
        <v>904830</v>
      </c>
      <c r="P13" s="33">
        <v>718</v>
      </c>
      <c r="Q13" s="34">
        <f t="shared" si="0"/>
        <v>2647910</v>
      </c>
      <c r="R13" s="34">
        <f t="shared" si="0"/>
        <v>2130</v>
      </c>
      <c r="S13" s="35">
        <f t="shared" si="1"/>
        <v>85.2</v>
      </c>
      <c r="T13" s="35">
        <f t="shared" si="2"/>
        <v>1243.150234741784</v>
      </c>
      <c r="U13" s="36">
        <v>4299870</v>
      </c>
      <c r="V13" s="37">
        <f t="shared" si="3"/>
        <v>-0.384188359182952</v>
      </c>
      <c r="W13" s="38">
        <v>57976245</v>
      </c>
      <c r="X13" s="38">
        <v>48894</v>
      </c>
      <c r="Y13" s="39">
        <f t="shared" si="4"/>
        <v>1185.7537734691373</v>
      </c>
    </row>
    <row r="14" spans="1:25" ht="17.25">
      <c r="A14" s="46"/>
      <c r="B14" s="47"/>
      <c r="C14" s="48"/>
      <c r="D14" s="49"/>
      <c r="E14" s="50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53"/>
      <c r="R14" s="52"/>
      <c r="S14" s="54"/>
      <c r="T14" s="52"/>
      <c r="U14" s="52"/>
      <c r="V14" s="52"/>
      <c r="W14" s="52"/>
      <c r="X14" s="52"/>
      <c r="Y14" s="52"/>
    </row>
    <row r="15" spans="1:25" ht="13.5">
      <c r="A15" s="55"/>
      <c r="B15" s="56" t="s">
        <v>39</v>
      </c>
      <c r="C15" s="56"/>
      <c r="D15" s="56"/>
      <c r="E15" s="56"/>
      <c r="F15" s="57"/>
      <c r="G15" s="57">
        <f>SUM(G4:G14)</f>
        <v>73</v>
      </c>
      <c r="H15" s="58"/>
      <c r="I15" s="59"/>
      <c r="J15" s="60"/>
      <c r="K15" s="59"/>
      <c r="L15" s="60"/>
      <c r="M15" s="59"/>
      <c r="N15" s="60"/>
      <c r="O15" s="59"/>
      <c r="P15" s="60"/>
      <c r="Q15" s="61">
        <f>SUM(Q4:Q14)</f>
        <v>131659853</v>
      </c>
      <c r="R15" s="62">
        <f>SUM(R4:R14)</f>
        <v>98007</v>
      </c>
      <c r="S15" s="63">
        <f>R15/G15</f>
        <v>1342.5616438356165</v>
      </c>
      <c r="T15" s="64">
        <f>Q15/R15</f>
        <v>1343.371932617058</v>
      </c>
      <c r="U15" s="61">
        <v>112307325</v>
      </c>
      <c r="V15" s="65">
        <f>IF(U15&lt;&gt;0,-(U15-Q15)/U15,"")</f>
        <v>0.17231759370993832</v>
      </c>
      <c r="W15" s="66"/>
      <c r="X15" s="67"/>
      <c r="Y15" s="68"/>
    </row>
    <row r="16" spans="1:25" ht="17.25" customHeight="1">
      <c r="A16" s="69"/>
      <c r="B16" s="70"/>
      <c r="C16" s="71" t="s">
        <v>40</v>
      </c>
      <c r="D16" s="71"/>
      <c r="E16" s="72"/>
      <c r="F16" s="73"/>
      <c r="G16" s="73"/>
      <c r="H16" s="71"/>
      <c r="I16" s="71"/>
      <c r="J16" s="71"/>
      <c r="K16" s="71"/>
      <c r="L16" s="71"/>
      <c r="M16" s="71"/>
      <c r="N16" s="71"/>
      <c r="O16" s="71"/>
      <c r="P16" s="71"/>
      <c r="Q16" s="74"/>
      <c r="R16" s="71"/>
      <c r="S16" s="71"/>
      <c r="T16" s="71"/>
      <c r="U16" s="75" t="s">
        <v>41</v>
      </c>
      <c r="V16" s="75"/>
      <c r="W16" s="75"/>
      <c r="X16" s="75"/>
      <c r="Y16" s="75"/>
    </row>
    <row r="17" spans="1:25" ht="17.25">
      <c r="A17" s="69"/>
      <c r="B17" s="70"/>
      <c r="C17" s="71"/>
      <c r="D17" s="71"/>
      <c r="E17" s="72"/>
      <c r="F17" s="73"/>
      <c r="G17" s="73"/>
      <c r="H17" s="71"/>
      <c r="I17" s="71"/>
      <c r="J17" s="71"/>
      <c r="K17" s="71"/>
      <c r="L17" s="71"/>
      <c r="M17" s="71"/>
      <c r="N17" s="71"/>
      <c r="O17" s="71"/>
      <c r="P17" s="71"/>
      <c r="Q17" s="74"/>
      <c r="R17" s="71"/>
      <c r="S17" s="71"/>
      <c r="T17" s="71"/>
      <c r="U17" s="75"/>
      <c r="V17" s="75"/>
      <c r="W17" s="75"/>
      <c r="X17" s="75"/>
      <c r="Y17" s="75"/>
    </row>
    <row r="18" spans="1:25" ht="17.25">
      <c r="A18" s="69"/>
      <c r="B18" s="70"/>
      <c r="C18" s="71"/>
      <c r="D18" s="71"/>
      <c r="E18" s="72"/>
      <c r="F18" s="73"/>
      <c r="G18" s="73"/>
      <c r="H18" s="71"/>
      <c r="I18" s="71"/>
      <c r="J18" s="71"/>
      <c r="K18" s="71"/>
      <c r="L18" s="71"/>
      <c r="M18" s="71"/>
      <c r="N18" s="71"/>
      <c r="O18" s="71"/>
      <c r="P18" s="71"/>
      <c r="Q18" s="74"/>
      <c r="R18" s="71"/>
      <c r="S18" s="71"/>
      <c r="T18" s="71"/>
      <c r="U18" s="75"/>
      <c r="V18" s="75"/>
      <c r="W18" s="75"/>
      <c r="X18" s="75"/>
      <c r="Y18" s="75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2011-05-03T11:31:51Z</dcterms:modified>
  <cp:category/>
  <cp:version/>
  <cp:contentType/>
  <cp:contentStatus/>
  <cp:revision>1</cp:revision>
</cp:coreProperties>
</file>