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4232" windowHeight="7932" activeTab="0"/>
  </bookViews>
  <sheets>
    <sheet name="Weekend Top 10 - WE 12" sheetId="1" r:id="rId1"/>
  </sheets>
  <definedNames/>
  <calcPr fullCalcOnLoad="1"/>
</workbook>
</file>

<file path=xl/sharedStrings.xml><?xml version="1.0" encoding="utf-8"?>
<sst xmlns="http://schemas.openxmlformats.org/spreadsheetml/2006/main" count="61" uniqueCount="38">
  <si>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</si>
  <si>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</si>
  <si>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</si>
  <si>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</si>
  <si>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</si>
  <si>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</si>
  <si>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</si>
  <si>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</si>
  <si>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</si>
  <si>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</si>
  <si>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</si>
  <si>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</si>
  <si>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</si>
  <si>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</si>
  <si>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</si>
  <si>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</si>
  <si>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</si>
  <si>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</si>
  <si>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</si>
  <si>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</si>
  <si>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</si>
  <si>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Race to Witch Mountain</t>
  </si>
  <si>
    <t>Forum Hungary</t>
  </si>
  <si>
    <t>n/a</t>
  </si>
  <si>
    <t>Marley &amp; Me</t>
  </si>
  <si>
    <t>InterCom</t>
  </si>
  <si>
    <t>Watchmen</t>
  </si>
  <si>
    <t>UIP</t>
  </si>
  <si>
    <t>Made in Hungaria (local)</t>
  </si>
  <si>
    <t>Budapest Film</t>
  </si>
  <si>
    <t>Hotel for Dogs</t>
  </si>
  <si>
    <t>20+1</t>
  </si>
  <si>
    <t>Unborn</t>
  </si>
  <si>
    <t>My Bloody Valentine 3D</t>
  </si>
  <si>
    <t>Slumdog Millionaire</t>
  </si>
  <si>
    <t>He's Just Not that into You</t>
  </si>
  <si>
    <t>Taken</t>
  </si>
  <si>
    <t>SPI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</si>
</sst>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\ "/>
    <numFmt numFmtId="181" formatCode="dd/mm/yy"/>
    <numFmt numFmtId="182" formatCode="#,##0\ "/>
    <numFmt numFmtId="183" formatCode="0\ %\ "/>
    <numFmt numFmtId="184" formatCode="#,##0.00\ "/>
    <numFmt numFmtId="185" formatCode="_(* #,##0_);_(* \(#,##0\);_(* &quot;-&quot;??_);_(@_)"/>
    <numFmt numFmtId="186" formatCode="_-* #,##0\ _F_t_-;\-* #,##0\ _F_t_-;_-* &quot;-&quot;??\ _F_t_-;_-@_-"/>
    <numFmt numFmtId="187" formatCode="#,##0_ ;[Red]\-#,##0\ "/>
    <numFmt numFmtId="188" formatCode="[$-40E]yyyy\.\ mmmm\ d\."/>
    <numFmt numFmtId="189" formatCode="dd/mm/yyyy;@"/>
  </numFmts>
  <fonts count="57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0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9" fontId="2" fillId="33" borderId="11" xfId="4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0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0" fontId="11" fillId="33" borderId="18" xfId="0" applyNumberFormat="1" applyFont="1" applyFill="1" applyBorder="1" applyAlignment="1" applyProtection="1">
      <alignment vertical="center"/>
      <protection/>
    </xf>
    <xf numFmtId="182" fontId="11" fillId="33" borderId="19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horizontal="right" vertical="center"/>
      <protection/>
    </xf>
    <xf numFmtId="185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85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83" fontId="14" fillId="0" borderId="24" xfId="60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0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5" fillId="34" borderId="26" xfId="0" applyFont="1" applyFill="1" applyBorder="1" applyAlignment="1" applyProtection="1">
      <alignment vertical="center"/>
      <protection locked="0"/>
    </xf>
    <xf numFmtId="0" fontId="15" fillId="34" borderId="26" xfId="0" applyFont="1" applyFill="1" applyBorder="1" applyAlignment="1" applyProtection="1">
      <alignment horizontal="left" vertical="center"/>
      <protection locked="0"/>
    </xf>
    <xf numFmtId="0" fontId="14" fillId="34" borderId="26" xfId="0" applyFont="1" applyFill="1" applyBorder="1" applyAlignment="1" applyProtection="1">
      <alignment horizontal="center" vertical="center"/>
      <protection locked="0"/>
    </xf>
    <xf numFmtId="3" fontId="16" fillId="34" borderId="26" xfId="40" applyNumberFormat="1" applyFont="1" applyFill="1" applyBorder="1" applyAlignment="1" applyProtection="1">
      <alignment horizontal="right" vertical="center"/>
      <protection/>
    </xf>
    <xf numFmtId="3" fontId="14" fillId="34" borderId="26" xfId="60" applyNumberFormat="1" applyFont="1" applyFill="1" applyBorder="1" applyAlignment="1" applyProtection="1">
      <alignment horizontal="center" vertical="center"/>
      <protection/>
    </xf>
    <xf numFmtId="3" fontId="16" fillId="34" borderId="26" xfId="0" applyNumberFormat="1" applyFont="1" applyFill="1" applyBorder="1" applyAlignment="1">
      <alignment/>
    </xf>
    <xf numFmtId="3" fontId="14" fillId="34" borderId="26" xfId="40" applyNumberFormat="1" applyFont="1" applyFill="1" applyBorder="1" applyAlignment="1" applyProtection="1">
      <alignment horizontal="right" vertical="center"/>
      <protection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14" fillId="34" borderId="26" xfId="60" applyNumberFormat="1" applyFont="1" applyFill="1" applyBorder="1" applyAlignment="1" applyProtection="1">
      <alignment horizontal="right" vertical="center"/>
      <protection/>
    </xf>
    <xf numFmtId="3" fontId="16" fillId="34" borderId="26" xfId="40" applyNumberFormat="1" applyFont="1" applyFill="1" applyBorder="1" applyAlignment="1">
      <alignment/>
    </xf>
    <xf numFmtId="3" fontId="8" fillId="0" borderId="0" xfId="40" applyNumberFormat="1" applyFont="1" applyBorder="1" applyAlignment="1" applyProtection="1">
      <alignment vertical="center"/>
      <protection/>
    </xf>
    <xf numFmtId="3" fontId="9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horizontal="right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79" fontId="4" fillId="0" borderId="28" xfId="40" applyFont="1" applyFill="1" applyBorder="1" applyAlignment="1" applyProtection="1">
      <alignment horizontal="center" vertical="center"/>
      <protection/>
    </xf>
    <xf numFmtId="179" fontId="4" fillId="0" borderId="15" xfId="4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89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4" fillId="34" borderId="26" xfId="0" applyNumberFormat="1" applyFont="1" applyFill="1" applyBorder="1" applyAlignment="1">
      <alignment/>
    </xf>
    <xf numFmtId="3" fontId="16" fillId="34" borderId="26" xfId="0" applyNumberFormat="1" applyFont="1" applyFill="1" applyBorder="1" applyAlignment="1">
      <alignment horizontal="right"/>
    </xf>
    <xf numFmtId="183" fontId="14" fillId="34" borderId="26" xfId="60" applyNumberFormat="1" applyFont="1" applyFill="1" applyBorder="1" applyAlignment="1" applyProtection="1">
      <alignment vertical="center"/>
      <protection/>
    </xf>
    <xf numFmtId="3" fontId="15" fillId="34" borderId="26" xfId="0" applyNumberFormat="1" applyFont="1" applyFill="1" applyBorder="1" applyAlignment="1" applyProtection="1">
      <alignment horizontal="left" vertical="center"/>
      <protection locked="0"/>
    </xf>
    <xf numFmtId="3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4" fillId="34" borderId="26" xfId="40" applyNumberFormat="1" applyFont="1" applyFill="1" applyBorder="1" applyAlignment="1">
      <alignment horizontal="right"/>
    </xf>
    <xf numFmtId="3" fontId="56" fillId="34" borderId="26" xfId="0" applyNumberFormat="1" applyFont="1" applyFill="1" applyBorder="1" applyAlignment="1">
      <alignment vertical="center"/>
    </xf>
    <xf numFmtId="3" fontId="14" fillId="0" borderId="26" xfId="41" applyNumberFormat="1" applyFont="1" applyBorder="1" applyAlignment="1">
      <alignment/>
    </xf>
    <xf numFmtId="3" fontId="15" fillId="34" borderId="26" xfId="0" applyNumberFormat="1" applyFont="1" applyFill="1" applyBorder="1" applyAlignment="1" applyProtection="1">
      <alignment vertical="center"/>
      <protection locked="0"/>
    </xf>
    <xf numFmtId="3" fontId="14" fillId="34" borderId="26" xfId="0" applyNumberFormat="1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597342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3325475" y="447675"/>
          <a:ext cx="288607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12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26-29 MARCH 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J3" sqref="J3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5.7109375" style="0" customWidth="1"/>
    <col min="4" max="4" width="11.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28125" style="0" customWidth="1"/>
    <col min="10" max="10" width="8.421875" style="0" customWidth="1"/>
    <col min="11" max="11" width="12.7109375" style="0" customWidth="1"/>
    <col min="12" max="12" width="7.28125" style="0" customWidth="1"/>
    <col min="13" max="13" width="12.28125" style="0" customWidth="1"/>
    <col min="14" max="14" width="8.140625" style="0" customWidth="1"/>
    <col min="15" max="15" width="10.421875" style="0" customWidth="1"/>
    <col min="16" max="16" width="9.28125" style="0" customWidth="1"/>
    <col min="17" max="17" width="14.5742187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7.8515625" style="0" customWidth="1"/>
    <col min="24" max="24" width="12.85156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7.25">
      <c r="A2" s="11"/>
      <c r="B2" s="12"/>
      <c r="C2" s="71" t="s">
        <v>0</v>
      </c>
      <c r="D2" s="73" t="s">
        <v>1</v>
      </c>
      <c r="E2" s="73" t="s">
        <v>2</v>
      </c>
      <c r="F2" s="62" t="s">
        <v>3</v>
      </c>
      <c r="G2" s="62" t="s">
        <v>4</v>
      </c>
      <c r="H2" s="62" t="s">
        <v>5</v>
      </c>
      <c r="I2" s="64" t="s">
        <v>18</v>
      </c>
      <c r="J2" s="64"/>
      <c r="K2" s="64" t="s">
        <v>6</v>
      </c>
      <c r="L2" s="64"/>
      <c r="M2" s="64" t="s">
        <v>7</v>
      </c>
      <c r="N2" s="64"/>
      <c r="O2" s="64" t="s">
        <v>8</v>
      </c>
      <c r="P2" s="64"/>
      <c r="Q2" s="64" t="s">
        <v>9</v>
      </c>
      <c r="R2" s="64"/>
      <c r="S2" s="64"/>
      <c r="T2" s="64"/>
      <c r="U2" s="64" t="s">
        <v>10</v>
      </c>
      <c r="V2" s="64"/>
      <c r="W2" s="64" t="s">
        <v>11</v>
      </c>
      <c r="X2" s="64"/>
      <c r="Y2" s="67"/>
    </row>
    <row r="3" spans="1:25" ht="30" customHeight="1">
      <c r="A3" s="13"/>
      <c r="B3" s="14"/>
      <c r="C3" s="72"/>
      <c r="D3" s="74"/>
      <c r="E3" s="75"/>
      <c r="F3" s="63"/>
      <c r="G3" s="63"/>
      <c r="H3" s="63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48" t="s">
        <v>21</v>
      </c>
      <c r="D4" s="76">
        <v>39898</v>
      </c>
      <c r="E4" s="49" t="s">
        <v>22</v>
      </c>
      <c r="F4" s="50">
        <v>27</v>
      </c>
      <c r="G4" s="50" t="s">
        <v>23</v>
      </c>
      <c r="H4" s="50">
        <v>1</v>
      </c>
      <c r="I4" s="77">
        <v>1889545</v>
      </c>
      <c r="J4" s="77">
        <v>1716</v>
      </c>
      <c r="K4" s="77">
        <v>3325460</v>
      </c>
      <c r="L4" s="77">
        <v>3064</v>
      </c>
      <c r="M4" s="77">
        <v>8144900</v>
      </c>
      <c r="N4" s="77">
        <v>7560</v>
      </c>
      <c r="O4" s="77">
        <v>7051180</v>
      </c>
      <c r="P4" s="77">
        <v>6513</v>
      </c>
      <c r="Q4" s="51">
        <f>+I4+K4+M4+O4</f>
        <v>20411085</v>
      </c>
      <c r="R4" s="54">
        <f>+J4+L4+N4+P4</f>
        <v>18853</v>
      </c>
      <c r="S4" s="52" t="e">
        <f>IF(Q4&lt;&gt;0,R4/G4,"")</f>
        <v>#VALUE!</v>
      </c>
      <c r="T4" s="52">
        <f>IF(Q4&lt;&gt;0,Q4/R4,"")</f>
        <v>1082.643876306158</v>
      </c>
      <c r="U4" s="78">
        <v>0</v>
      </c>
      <c r="V4" s="79">
        <f>IF(U4&lt;&gt;0,-(U4-Q4)/U4,"")</f>
      </c>
      <c r="W4" s="53">
        <v>20411085</v>
      </c>
      <c r="X4" s="53">
        <v>18853</v>
      </c>
      <c r="Y4" s="56">
        <f>W4/X4</f>
        <v>1082.643876306158</v>
      </c>
    </row>
    <row r="5" spans="1:25" ht="30" customHeight="1">
      <c r="A5" s="40">
        <v>2</v>
      </c>
      <c r="B5" s="41"/>
      <c r="C5" s="80" t="s">
        <v>24</v>
      </c>
      <c r="D5" s="76">
        <v>39884</v>
      </c>
      <c r="E5" s="80" t="s">
        <v>25</v>
      </c>
      <c r="F5" s="81">
        <v>27</v>
      </c>
      <c r="G5" s="81" t="s">
        <v>23</v>
      </c>
      <c r="H5" s="81">
        <v>3</v>
      </c>
      <c r="I5" s="82">
        <v>1217957</v>
      </c>
      <c r="J5" s="82">
        <v>1148</v>
      </c>
      <c r="K5" s="82">
        <v>2686370</v>
      </c>
      <c r="L5" s="82">
        <v>2514</v>
      </c>
      <c r="M5" s="82">
        <v>5644279</v>
      </c>
      <c r="N5" s="82">
        <v>5294</v>
      </c>
      <c r="O5" s="82">
        <v>3996979</v>
      </c>
      <c r="P5" s="82">
        <v>3637</v>
      </c>
      <c r="Q5" s="51">
        <f>+I5+K5+M5+O5</f>
        <v>13545585</v>
      </c>
      <c r="R5" s="54">
        <f>+J5+L5+N5+P5</f>
        <v>12593</v>
      </c>
      <c r="S5" s="52" t="e">
        <f>IF(Q5&lt;&gt;0,R5/G5,"")</f>
        <v>#VALUE!</v>
      </c>
      <c r="T5" s="52">
        <f>IF(Q5&lt;&gt;0,Q5/R5,"")</f>
        <v>1075.644008576193</v>
      </c>
      <c r="U5" s="78">
        <v>22921143</v>
      </c>
      <c r="V5" s="79">
        <f>IF(U5&lt;&gt;0,-(U5-Q5)/U5,"")</f>
        <v>-0.4090353609329168</v>
      </c>
      <c r="W5" s="57">
        <v>84111670</v>
      </c>
      <c r="X5" s="57">
        <v>78740</v>
      </c>
      <c r="Y5" s="56">
        <f>W5/X5</f>
        <v>1068.2203454406908</v>
      </c>
    </row>
    <row r="6" spans="1:25" ht="30" customHeight="1">
      <c r="A6" s="40">
        <v>3</v>
      </c>
      <c r="B6" s="41"/>
      <c r="C6" s="83" t="s">
        <v>34</v>
      </c>
      <c r="D6" s="76">
        <v>39864</v>
      </c>
      <c r="E6" s="80" t="s">
        <v>22</v>
      </c>
      <c r="F6" s="81">
        <v>17</v>
      </c>
      <c r="G6" s="81" t="s">
        <v>23</v>
      </c>
      <c r="H6" s="81">
        <v>6</v>
      </c>
      <c r="I6" s="77">
        <v>879674</v>
      </c>
      <c r="J6" s="77">
        <v>789</v>
      </c>
      <c r="K6" s="77">
        <v>1680510</v>
      </c>
      <c r="L6" s="77">
        <v>1485</v>
      </c>
      <c r="M6" s="77">
        <v>3296264</v>
      </c>
      <c r="N6" s="77">
        <v>2878</v>
      </c>
      <c r="O6" s="77">
        <v>2413578</v>
      </c>
      <c r="P6" s="77">
        <v>2121</v>
      </c>
      <c r="Q6" s="51">
        <f>+I6+K6+M6+O6</f>
        <v>8270026</v>
      </c>
      <c r="R6" s="54">
        <f>+J6+L6+N6+P6</f>
        <v>7273</v>
      </c>
      <c r="S6" s="52" t="e">
        <f>IF(Q6&lt;&gt;0,R6/G6,"")</f>
        <v>#VALUE!</v>
      </c>
      <c r="T6" s="52">
        <f>IF(Q6&lt;&gt;0,Q6/R6,"")</f>
        <v>1137.0859342774645</v>
      </c>
      <c r="U6" s="78">
        <v>10367839</v>
      </c>
      <c r="V6" s="79">
        <f>IF(U6&lt;&gt;0,-(U6-Q6)/U6,"")</f>
        <v>-0.20233850081969829</v>
      </c>
      <c r="W6" s="53">
        <v>110127694</v>
      </c>
      <c r="X6" s="53">
        <v>101882</v>
      </c>
      <c r="Y6" s="56">
        <f>W6/X6</f>
        <v>1080.9337665142027</v>
      </c>
    </row>
    <row r="7" spans="1:25" ht="30" customHeight="1">
      <c r="A7" s="40">
        <v>4</v>
      </c>
      <c r="B7" s="41"/>
      <c r="C7" s="83" t="s">
        <v>35</v>
      </c>
      <c r="D7" s="76">
        <v>39870</v>
      </c>
      <c r="E7" s="80" t="s">
        <v>25</v>
      </c>
      <c r="F7" s="81">
        <v>30</v>
      </c>
      <c r="G7" s="81" t="s">
        <v>23</v>
      </c>
      <c r="H7" s="81">
        <v>5</v>
      </c>
      <c r="I7" s="82">
        <v>860229</v>
      </c>
      <c r="J7" s="82">
        <v>806</v>
      </c>
      <c r="K7" s="82">
        <v>1904500</v>
      </c>
      <c r="L7" s="82">
        <v>1713</v>
      </c>
      <c r="M7" s="82">
        <v>3401567</v>
      </c>
      <c r="N7" s="82">
        <v>3088</v>
      </c>
      <c r="O7" s="82">
        <v>2033000</v>
      </c>
      <c r="P7" s="82">
        <v>1806</v>
      </c>
      <c r="Q7" s="51">
        <f>+I7+K7+M7+O7</f>
        <v>8199296</v>
      </c>
      <c r="R7" s="54">
        <f>+J7+L7+N7+P7</f>
        <v>7413</v>
      </c>
      <c r="S7" s="52" t="e">
        <f>IF(Q7&lt;&gt;0,R7/G7,"")</f>
        <v>#VALUE!</v>
      </c>
      <c r="T7" s="52">
        <f>IF(Q7&lt;&gt;0,Q7/R7,"")</f>
        <v>1106.0698772426817</v>
      </c>
      <c r="U7" s="78">
        <v>10483509</v>
      </c>
      <c r="V7" s="79">
        <f>IF(U7&lt;&gt;0,-(U7-Q7)/U7,"")</f>
        <v>-0.21788630123749594</v>
      </c>
      <c r="W7" s="57">
        <v>111003443</v>
      </c>
      <c r="X7" s="57">
        <v>102739</v>
      </c>
      <c r="Y7" s="56">
        <f>W7/X7</f>
        <v>1080.4411469841054</v>
      </c>
    </row>
    <row r="8" spans="1:25" ht="30" customHeight="1">
      <c r="A8" s="40">
        <v>5</v>
      </c>
      <c r="B8" s="41"/>
      <c r="C8" s="80" t="s">
        <v>36</v>
      </c>
      <c r="D8" s="76">
        <v>39891</v>
      </c>
      <c r="E8" s="80" t="s">
        <v>37</v>
      </c>
      <c r="F8" s="81">
        <v>19</v>
      </c>
      <c r="G8" s="81" t="s">
        <v>23</v>
      </c>
      <c r="H8" s="81">
        <v>2</v>
      </c>
      <c r="I8" s="86"/>
      <c r="J8" s="86"/>
      <c r="K8" s="86"/>
      <c r="L8" s="86"/>
      <c r="M8" s="86"/>
      <c r="N8" s="86"/>
      <c r="O8" s="86"/>
      <c r="P8" s="86"/>
      <c r="Q8" s="51">
        <v>8115649</v>
      </c>
      <c r="R8" s="54">
        <v>6915</v>
      </c>
      <c r="S8" s="52" t="e">
        <f>IF(Q8&lt;&gt;0,R8/G8,"")</f>
        <v>#VALUE!</v>
      </c>
      <c r="T8" s="52">
        <f>IF(Q8&lt;&gt;0,Q8/R8,"")</f>
        <v>1173.6296456977584</v>
      </c>
      <c r="U8" s="78">
        <v>10434837</v>
      </c>
      <c r="V8" s="79">
        <f>IF(U8&lt;&gt;0,-(U8-Q8)/U8,"")</f>
        <v>-0.22225435816582473</v>
      </c>
      <c r="W8" s="51">
        <v>22011522</v>
      </c>
      <c r="X8" s="51">
        <v>20402</v>
      </c>
      <c r="Y8" s="56">
        <f>W8/X8</f>
        <v>1078.8904029016762</v>
      </c>
    </row>
    <row r="9" spans="1:25" ht="30" customHeight="1">
      <c r="A9" s="40">
        <v>6</v>
      </c>
      <c r="B9" s="41"/>
      <c r="C9" s="48" t="s">
        <v>33</v>
      </c>
      <c r="D9" s="76">
        <v>39870</v>
      </c>
      <c r="E9" s="49" t="s">
        <v>22</v>
      </c>
      <c r="F9" s="50">
        <v>7</v>
      </c>
      <c r="G9" s="50" t="s">
        <v>23</v>
      </c>
      <c r="H9" s="50">
        <v>5</v>
      </c>
      <c r="I9" s="77">
        <v>584990</v>
      </c>
      <c r="J9" s="77">
        <v>377</v>
      </c>
      <c r="K9" s="77">
        <v>1506722</v>
      </c>
      <c r="L9" s="77">
        <v>976</v>
      </c>
      <c r="M9" s="77">
        <v>2653642</v>
      </c>
      <c r="N9" s="77">
        <v>1696</v>
      </c>
      <c r="O9" s="77">
        <v>1389856</v>
      </c>
      <c r="P9" s="77">
        <v>882</v>
      </c>
      <c r="Q9" s="51">
        <f>+I9+K9+M9+O9</f>
        <v>6135210</v>
      </c>
      <c r="R9" s="54">
        <f>+J9+L9+N9+P9</f>
        <v>3931</v>
      </c>
      <c r="S9" s="52" t="e">
        <f aca="true" t="shared" si="0" ref="S4:S13">IF(Q9&lt;&gt;0,R9/G9,"")</f>
        <v>#VALUE!</v>
      </c>
      <c r="T9" s="52">
        <f aca="true" t="shared" si="1" ref="T4:T13">IF(Q9&lt;&gt;0,Q9/R9,"")</f>
        <v>1560.7250063597048</v>
      </c>
      <c r="U9" s="78">
        <v>8673570</v>
      </c>
      <c r="V9" s="79">
        <f aca="true" t="shared" si="2" ref="V4:V13">IF(U9&lt;&gt;0,-(U9-Q9)/U9,"")</f>
        <v>-0.2926545816774408</v>
      </c>
      <c r="W9" s="53">
        <v>84436032</v>
      </c>
      <c r="X9" s="53">
        <v>55160</v>
      </c>
      <c r="Y9" s="56">
        <f aca="true" t="shared" si="3" ref="Y4:Y13">W9/X9</f>
        <v>1530.747498187092</v>
      </c>
    </row>
    <row r="10" spans="1:25" ht="30" customHeight="1">
      <c r="A10" s="40">
        <v>7</v>
      </c>
      <c r="B10" s="41"/>
      <c r="C10" s="85" t="s">
        <v>32</v>
      </c>
      <c r="D10" s="76">
        <v>39898</v>
      </c>
      <c r="E10" s="80" t="s">
        <v>27</v>
      </c>
      <c r="F10" s="81">
        <v>18</v>
      </c>
      <c r="G10" s="81">
        <v>18</v>
      </c>
      <c r="H10" s="81">
        <v>1</v>
      </c>
      <c r="I10" s="82">
        <v>868565</v>
      </c>
      <c r="J10" s="82">
        <v>808</v>
      </c>
      <c r="K10" s="77">
        <v>1301054</v>
      </c>
      <c r="L10" s="77">
        <v>1186</v>
      </c>
      <c r="M10" s="77">
        <v>2281225</v>
      </c>
      <c r="N10" s="77">
        <v>2076</v>
      </c>
      <c r="O10" s="77">
        <v>1610580</v>
      </c>
      <c r="P10" s="77">
        <v>1441</v>
      </c>
      <c r="Q10" s="51">
        <f aca="true" t="shared" si="4" ref="Q8:R13">+I10+K10+M10+O10</f>
        <v>6061424</v>
      </c>
      <c r="R10" s="54">
        <f t="shared" si="4"/>
        <v>5511</v>
      </c>
      <c r="S10" s="52">
        <f t="shared" si="0"/>
        <v>306.1666666666667</v>
      </c>
      <c r="T10" s="52">
        <f t="shared" si="1"/>
        <v>1099.8773362366176</v>
      </c>
      <c r="U10" s="78">
        <v>0</v>
      </c>
      <c r="V10" s="79">
        <f t="shared" si="2"/>
      </c>
      <c r="W10" s="53">
        <v>6061424</v>
      </c>
      <c r="X10" s="53">
        <v>5511</v>
      </c>
      <c r="Y10" s="56">
        <f t="shared" si="3"/>
        <v>1099.8773362366176</v>
      </c>
    </row>
    <row r="11" spans="1:25" ht="30" customHeight="1">
      <c r="A11" s="40">
        <v>8</v>
      </c>
      <c r="B11" s="41"/>
      <c r="C11" s="85" t="s">
        <v>30</v>
      </c>
      <c r="D11" s="76">
        <v>39870</v>
      </c>
      <c r="E11" s="80" t="s">
        <v>27</v>
      </c>
      <c r="F11" s="81" t="s">
        <v>31</v>
      </c>
      <c r="G11" s="81">
        <v>20</v>
      </c>
      <c r="H11" s="81">
        <v>5</v>
      </c>
      <c r="I11" s="82">
        <v>206510</v>
      </c>
      <c r="J11" s="82">
        <v>231</v>
      </c>
      <c r="K11" s="77">
        <v>524610</v>
      </c>
      <c r="L11" s="77">
        <v>539</v>
      </c>
      <c r="M11" s="77">
        <v>1676780</v>
      </c>
      <c r="N11" s="77">
        <v>1656</v>
      </c>
      <c r="O11" s="77">
        <v>2302470</v>
      </c>
      <c r="P11" s="77">
        <v>2205</v>
      </c>
      <c r="Q11" s="51">
        <f t="shared" si="4"/>
        <v>4710370</v>
      </c>
      <c r="R11" s="54">
        <f t="shared" si="4"/>
        <v>4631</v>
      </c>
      <c r="S11" s="52">
        <f t="shared" si="0"/>
        <v>231.55</v>
      </c>
      <c r="T11" s="52">
        <f t="shared" si="1"/>
        <v>1017.1388469013173</v>
      </c>
      <c r="U11" s="78">
        <v>6699580</v>
      </c>
      <c r="V11" s="79">
        <f t="shared" si="2"/>
        <v>-0.29691562754680145</v>
      </c>
      <c r="W11" s="53">
        <v>54848302</v>
      </c>
      <c r="X11" s="53">
        <v>53312</v>
      </c>
      <c r="Y11" s="56">
        <f t="shared" si="3"/>
        <v>1028.8171893757503</v>
      </c>
    </row>
    <row r="12" spans="1:25" ht="30" customHeight="1">
      <c r="A12" s="40">
        <v>9</v>
      </c>
      <c r="B12" s="41"/>
      <c r="C12" s="83" t="s">
        <v>28</v>
      </c>
      <c r="D12" s="76">
        <v>39849</v>
      </c>
      <c r="E12" s="80" t="s">
        <v>29</v>
      </c>
      <c r="F12" s="81">
        <v>30</v>
      </c>
      <c r="G12" s="81" t="s">
        <v>23</v>
      </c>
      <c r="H12" s="81">
        <v>8</v>
      </c>
      <c r="I12" s="84">
        <v>295770</v>
      </c>
      <c r="J12" s="84">
        <v>285</v>
      </c>
      <c r="K12" s="84">
        <v>759880</v>
      </c>
      <c r="L12" s="84">
        <v>635</v>
      </c>
      <c r="M12" s="84">
        <v>1523510</v>
      </c>
      <c r="N12" s="84">
        <v>1501</v>
      </c>
      <c r="O12" s="84">
        <v>1142700</v>
      </c>
      <c r="P12" s="84">
        <v>1051</v>
      </c>
      <c r="Q12" s="51">
        <f t="shared" si="4"/>
        <v>3721860</v>
      </c>
      <c r="R12" s="54">
        <f t="shared" si="4"/>
        <v>3472</v>
      </c>
      <c r="S12" s="52" t="e">
        <f t="shared" si="0"/>
        <v>#VALUE!</v>
      </c>
      <c r="T12" s="52">
        <f t="shared" si="1"/>
        <v>1071.9642857142858</v>
      </c>
      <c r="U12" s="78">
        <v>6026324</v>
      </c>
      <c r="V12" s="79">
        <f t="shared" si="2"/>
        <v>-0.38239961873938405</v>
      </c>
      <c r="W12" s="57">
        <v>194812736</v>
      </c>
      <c r="X12" s="57">
        <v>193945</v>
      </c>
      <c r="Y12" s="56">
        <f t="shared" si="3"/>
        <v>1004.4741344195519</v>
      </c>
    </row>
    <row r="13" spans="1:25" ht="30" customHeight="1">
      <c r="A13" s="40">
        <v>10</v>
      </c>
      <c r="B13" s="41"/>
      <c r="C13" s="83" t="s">
        <v>26</v>
      </c>
      <c r="D13" s="76">
        <v>39877</v>
      </c>
      <c r="E13" s="80" t="s">
        <v>27</v>
      </c>
      <c r="F13" s="81">
        <v>28</v>
      </c>
      <c r="G13" s="81">
        <v>28</v>
      </c>
      <c r="H13" s="81">
        <v>4</v>
      </c>
      <c r="I13" s="82">
        <v>331210</v>
      </c>
      <c r="J13" s="82">
        <v>311</v>
      </c>
      <c r="K13" s="77">
        <v>566175</v>
      </c>
      <c r="L13" s="77">
        <v>522</v>
      </c>
      <c r="M13" s="77">
        <v>1167410</v>
      </c>
      <c r="N13" s="77">
        <v>1082</v>
      </c>
      <c r="O13" s="77">
        <v>820270</v>
      </c>
      <c r="P13" s="77">
        <v>736</v>
      </c>
      <c r="Q13" s="51">
        <f>+I13+K13+M13+O13</f>
        <v>2885065</v>
      </c>
      <c r="R13" s="54">
        <f>+J13+L13+N13+P13</f>
        <v>2651</v>
      </c>
      <c r="S13" s="52">
        <f t="shared" si="0"/>
        <v>94.67857142857143</v>
      </c>
      <c r="T13" s="52">
        <f t="shared" si="1"/>
        <v>1088.2930969445492</v>
      </c>
      <c r="U13" s="78">
        <v>6129411</v>
      </c>
      <c r="V13" s="79">
        <f t="shared" si="2"/>
        <v>-0.5293079547121249</v>
      </c>
      <c r="W13" s="53">
        <v>58512299</v>
      </c>
      <c r="X13" s="53">
        <v>53966</v>
      </c>
      <c r="Y13" s="56">
        <f t="shared" si="3"/>
        <v>1084.2437645925213</v>
      </c>
    </row>
    <row r="14" spans="1:25" ht="18" thickBot="1">
      <c r="A14" s="17"/>
      <c r="B14" s="16"/>
      <c r="C14" s="18"/>
      <c r="D14" s="19"/>
      <c r="E14" s="20"/>
      <c r="F14" s="21"/>
      <c r="G14" s="21"/>
      <c r="H14" s="21"/>
      <c r="I14" s="58"/>
      <c r="J14" s="58"/>
      <c r="K14" s="58"/>
      <c r="L14" s="58"/>
      <c r="M14" s="58"/>
      <c r="N14" s="58"/>
      <c r="O14" s="58"/>
      <c r="P14" s="58"/>
      <c r="Q14" s="59"/>
      <c r="R14" s="60"/>
      <c r="S14" s="61"/>
      <c r="T14" s="58"/>
      <c r="U14" s="58"/>
      <c r="V14" s="58"/>
      <c r="W14" s="58"/>
      <c r="X14" s="58"/>
      <c r="Y14" s="58"/>
    </row>
    <row r="15" spans="1:25" ht="15" thickBot="1">
      <c r="A15" s="22"/>
      <c r="B15" s="68" t="s">
        <v>17</v>
      </c>
      <c r="C15" s="69"/>
      <c r="D15" s="69"/>
      <c r="E15" s="70"/>
      <c r="F15" s="23"/>
      <c r="G15" s="23">
        <f>SUM(G4:G14)</f>
        <v>66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82055570</v>
      </c>
      <c r="R15" s="27">
        <f>SUM(R4:R14)</f>
        <v>73243</v>
      </c>
      <c r="S15" s="28">
        <f>R15/G15</f>
        <v>1109.7424242424242</v>
      </c>
      <c r="T15" s="55">
        <f>Q15/R15</f>
        <v>1120.3196209876712</v>
      </c>
      <c r="U15" s="39">
        <v>91971073</v>
      </c>
      <c r="V15" s="38">
        <f>IF(U15&lt;&gt;0,-(U15-Q15)/U15,"")</f>
        <v>-0.10781110491121486</v>
      </c>
      <c r="W15" s="29"/>
      <c r="X15" s="30"/>
      <c r="Y15" s="31"/>
    </row>
    <row r="16" spans="1:25" ht="17.25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65" t="s">
        <v>19</v>
      </c>
      <c r="V16" s="65"/>
      <c r="W16" s="65"/>
      <c r="X16" s="65"/>
      <c r="Y16" s="65"/>
    </row>
    <row r="17" spans="1:25" ht="17.25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66"/>
      <c r="V17" s="66"/>
      <c r="W17" s="66"/>
      <c r="X17" s="66"/>
      <c r="Y17" s="66"/>
    </row>
    <row r="18" spans="1:25" ht="17.25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66"/>
      <c r="V18" s="66"/>
      <c r="W18" s="66"/>
      <c r="X18" s="66"/>
      <c r="Y18" s="66"/>
    </row>
  </sheetData>
  <sheetProtection/>
  <mergeCells count="15">
    <mergeCell ref="B15:E15"/>
    <mergeCell ref="C2:C3"/>
    <mergeCell ref="D2:D3"/>
    <mergeCell ref="E2:E3"/>
    <mergeCell ref="M2:N2"/>
    <mergeCell ref="O2:P2"/>
    <mergeCell ref="F2:F3"/>
    <mergeCell ref="G2:G3"/>
    <mergeCell ref="H2:H3"/>
    <mergeCell ref="K2:L2"/>
    <mergeCell ref="I2:J2"/>
    <mergeCell ref="U16:Y18"/>
    <mergeCell ref="Q2:T2"/>
    <mergeCell ref="U2:V2"/>
    <mergeCell ref="W2:Y2"/>
  </mergeCells>
  <printOptions/>
  <pageMargins left="0.75" right="0.75" top="1" bottom="1" header="0.5" footer="0.5"/>
  <pageSetup fitToHeight="1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Andi</cp:lastModifiedBy>
  <cp:lastPrinted>2009-03-30T13:52:01Z</cp:lastPrinted>
  <dcterms:created xsi:type="dcterms:W3CDTF">2006-04-04T07:29:08Z</dcterms:created>
  <dcterms:modified xsi:type="dcterms:W3CDTF">2009-03-30T13:52:10Z</dcterms:modified>
  <cp:category/>
  <cp:version/>
  <cp:contentType/>
  <cp:contentStatus/>
</cp:coreProperties>
</file>