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8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<sst xmlns="http://schemas.openxmlformats.org/spreadsheetml/2006/main" count="63" uniqueCount="40">
  <si>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</si>
  <si>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</si>
  <si>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</si>
  <si>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</si>
  <si>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</si>
  <si>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</si>
  <si>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</si>
  <si>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</si>
  <si>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</si>
  <si>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</si>
  <si>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</si>
  <si>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</si>
  <si>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</si>
  <si>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</si>
  <si>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</si>
  <si>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</si>
  <si>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</si>
  <si>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</si>
  <si>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</si>
  <si>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</si>
  <si>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</si>
  <si>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Star Trek</t>
  </si>
  <si>
    <t>UIP</t>
  </si>
  <si>
    <t>24+1</t>
  </si>
  <si>
    <t>X-Men Origins: Wolverine</t>
  </si>
  <si>
    <t>InterCom</t>
  </si>
  <si>
    <t>n/a</t>
  </si>
  <si>
    <t>Duplicity</t>
  </si>
  <si>
    <t>27+1</t>
  </si>
  <si>
    <t>Hannah Montana: The Movie</t>
  </si>
  <si>
    <t>Forum Hungary</t>
  </si>
  <si>
    <t>I Love You, Man</t>
  </si>
  <si>
    <t>Monsters vs. Aliens</t>
  </si>
  <si>
    <t>26+11+1+1</t>
  </si>
  <si>
    <t>New in Town</t>
  </si>
  <si>
    <t>SPI/Forum Hungary</t>
  </si>
  <si>
    <t>**Fly Me To The Moon 3D</t>
  </si>
  <si>
    <t>Intersonic</t>
  </si>
  <si>
    <t>Fast &amp; Furious</t>
  </si>
  <si>
    <t>Confessions of a Shopaholic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</si>
</sst>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4" fillId="34" borderId="26" xfId="60" applyNumberFormat="1" applyFont="1" applyFill="1" applyBorder="1" applyAlignment="1" applyProtection="1">
      <alignment horizontal="center" vertical="center"/>
      <protection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center"/>
      <protection/>
    </xf>
    <xf numFmtId="3" fontId="16" fillId="34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183" fontId="14" fillId="34" borderId="26" xfId="60" applyNumberFormat="1" applyFont="1" applyFill="1" applyBorder="1" applyAlignment="1" applyProtection="1">
      <alignment/>
      <protection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 horizontal="right"/>
    </xf>
    <xf numFmtId="3" fontId="16" fillId="34" borderId="26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972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63600" y="447675"/>
          <a:ext cx="257175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MAY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0" zoomScaleNormal="60" zoomScalePageLayoutView="0" workbookViewId="0" topLeftCell="A1">
      <selection activeCell="I1" sqref="I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2.140625" style="0" customWidth="1"/>
    <col min="12" max="12" width="8.7109375" style="0" customWidth="1"/>
    <col min="13" max="13" width="12.421875" style="0" customWidth="1"/>
    <col min="14" max="14" width="8.28125" style="0" customWidth="1"/>
    <col min="15" max="15" width="11.57421875" style="0" customWidth="1"/>
    <col min="16" max="16" width="9.4218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4.7109375" style="0" customWidth="1"/>
    <col min="24" max="24" width="10.140625" style="0" customWidth="1"/>
    <col min="25" max="25" width="7.85156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9" t="s">
        <v>0</v>
      </c>
      <c r="D2" s="71" t="s">
        <v>1</v>
      </c>
      <c r="E2" s="71" t="s">
        <v>2</v>
      </c>
      <c r="F2" s="60" t="s">
        <v>3</v>
      </c>
      <c r="G2" s="60" t="s">
        <v>4</v>
      </c>
      <c r="H2" s="60" t="s">
        <v>5</v>
      </c>
      <c r="I2" s="62" t="s">
        <v>18</v>
      </c>
      <c r="J2" s="62"/>
      <c r="K2" s="62" t="s">
        <v>6</v>
      </c>
      <c r="L2" s="62"/>
      <c r="M2" s="62" t="s">
        <v>7</v>
      </c>
      <c r="N2" s="62"/>
      <c r="O2" s="62" t="s">
        <v>8</v>
      </c>
      <c r="P2" s="62"/>
      <c r="Q2" s="62" t="s">
        <v>9</v>
      </c>
      <c r="R2" s="62"/>
      <c r="S2" s="62"/>
      <c r="T2" s="62"/>
      <c r="U2" s="62" t="s">
        <v>10</v>
      </c>
      <c r="V2" s="62"/>
      <c r="W2" s="62" t="s">
        <v>11</v>
      </c>
      <c r="X2" s="62"/>
      <c r="Y2" s="65"/>
    </row>
    <row r="3" spans="1:25" ht="30" customHeight="1">
      <c r="A3" s="13"/>
      <c r="B3" s="14"/>
      <c r="C3" s="70"/>
      <c r="D3" s="72"/>
      <c r="E3" s="73"/>
      <c r="F3" s="61"/>
      <c r="G3" s="61"/>
      <c r="H3" s="6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48" t="s">
        <v>21</v>
      </c>
      <c r="D4" s="74">
        <v>39940</v>
      </c>
      <c r="E4" s="49" t="s">
        <v>22</v>
      </c>
      <c r="F4" s="50" t="s">
        <v>23</v>
      </c>
      <c r="G4" s="50">
        <v>25</v>
      </c>
      <c r="H4" s="50">
        <v>1</v>
      </c>
      <c r="I4" s="75">
        <v>5480255</v>
      </c>
      <c r="J4" s="75">
        <v>4940</v>
      </c>
      <c r="K4" s="76">
        <v>5472840</v>
      </c>
      <c r="L4" s="76">
        <v>4898</v>
      </c>
      <c r="M4" s="76">
        <v>8549260</v>
      </c>
      <c r="N4" s="76">
        <v>7599</v>
      </c>
      <c r="O4" s="76">
        <v>5770420</v>
      </c>
      <c r="P4" s="76">
        <v>5077</v>
      </c>
      <c r="Q4" s="77">
        <f aca="true" t="shared" si="0" ref="Q4:R10">+I4+K4+M4+O4</f>
        <v>25272775</v>
      </c>
      <c r="R4" s="78">
        <f t="shared" si="0"/>
        <v>22514</v>
      </c>
      <c r="S4" s="79">
        <f>IF(Q4&lt;&gt;0,R4/G4,"")</f>
        <v>900.56</v>
      </c>
      <c r="T4" s="79">
        <f>IF(Q4&lt;&gt;0,Q4/R4,"")</f>
        <v>1122.5359776139292</v>
      </c>
      <c r="U4" s="80">
        <v>0</v>
      </c>
      <c r="V4" s="81">
        <f>IF(U4&lt;&gt;0,-(U4-Q4)/U4,"")</f>
      </c>
      <c r="W4" s="52">
        <v>25272775</v>
      </c>
      <c r="X4" s="52">
        <v>22514</v>
      </c>
      <c r="Y4" s="54">
        <f>W4/X4</f>
        <v>1122.5359776139292</v>
      </c>
    </row>
    <row r="5" spans="1:25" ht="30" customHeight="1">
      <c r="A5" s="40">
        <v>2</v>
      </c>
      <c r="B5" s="41"/>
      <c r="C5" s="82" t="s">
        <v>24</v>
      </c>
      <c r="D5" s="74">
        <v>39933</v>
      </c>
      <c r="E5" s="83" t="s">
        <v>25</v>
      </c>
      <c r="F5" s="84">
        <v>29</v>
      </c>
      <c r="G5" s="84" t="s">
        <v>26</v>
      </c>
      <c r="H5" s="84">
        <v>2</v>
      </c>
      <c r="I5" s="75">
        <v>2931975</v>
      </c>
      <c r="J5" s="75">
        <v>2739</v>
      </c>
      <c r="K5" s="75">
        <v>4795060</v>
      </c>
      <c r="L5" s="75">
        <v>4474</v>
      </c>
      <c r="M5" s="75">
        <v>7869860</v>
      </c>
      <c r="N5" s="75">
        <v>7202</v>
      </c>
      <c r="O5" s="75">
        <v>4718395</v>
      </c>
      <c r="P5" s="75">
        <v>4282</v>
      </c>
      <c r="Q5" s="77">
        <f t="shared" si="0"/>
        <v>20315290</v>
      </c>
      <c r="R5" s="78">
        <f t="shared" si="0"/>
        <v>18697</v>
      </c>
      <c r="S5" s="79" t="e">
        <f aca="true" t="shared" si="1" ref="S5:S10">IF(Q5&lt;&gt;0,R5/G5,"")</f>
        <v>#VALUE!</v>
      </c>
      <c r="T5" s="79">
        <f aca="true" t="shared" si="2" ref="T5:T10">IF(Q5&lt;&gt;0,Q5/R5,"")</f>
        <v>1086.5534577739745</v>
      </c>
      <c r="U5" s="80">
        <v>40319190</v>
      </c>
      <c r="V5" s="81">
        <f aca="true" t="shared" si="3" ref="V5:V10">IF(U5&lt;&gt;0,-(U5-Q5)/U5,"")</f>
        <v>-0.49613843928908297</v>
      </c>
      <c r="W5" s="55">
        <v>72953400</v>
      </c>
      <c r="X5" s="55">
        <v>68173</v>
      </c>
      <c r="Y5" s="54">
        <f aca="true" t="shared" si="4" ref="Y5:Y10">W5/X5</f>
        <v>1070.1216023939096</v>
      </c>
    </row>
    <row r="6" spans="1:25" ht="30" customHeight="1">
      <c r="A6" s="40">
        <v>3</v>
      </c>
      <c r="B6" s="41"/>
      <c r="C6" s="48" t="s">
        <v>27</v>
      </c>
      <c r="D6" s="74">
        <v>39933</v>
      </c>
      <c r="E6" s="49" t="s">
        <v>22</v>
      </c>
      <c r="F6" s="50" t="s">
        <v>28</v>
      </c>
      <c r="G6" s="50">
        <v>28</v>
      </c>
      <c r="H6" s="50">
        <v>2</v>
      </c>
      <c r="I6" s="75">
        <v>1480315</v>
      </c>
      <c r="J6" s="75">
        <v>1320</v>
      </c>
      <c r="K6" s="76">
        <v>2372780</v>
      </c>
      <c r="L6" s="76">
        <v>2091</v>
      </c>
      <c r="M6" s="76">
        <v>3749860</v>
      </c>
      <c r="N6" s="76">
        <v>3164</v>
      </c>
      <c r="O6" s="76">
        <v>1905935</v>
      </c>
      <c r="P6" s="76">
        <v>1675</v>
      </c>
      <c r="Q6" s="77">
        <f t="shared" si="0"/>
        <v>9508890</v>
      </c>
      <c r="R6" s="78">
        <f t="shared" si="0"/>
        <v>8250</v>
      </c>
      <c r="S6" s="79">
        <f t="shared" si="1"/>
        <v>294.64285714285717</v>
      </c>
      <c r="T6" s="79">
        <f t="shared" si="2"/>
        <v>1152.5927272727272</v>
      </c>
      <c r="U6" s="80">
        <v>16924864</v>
      </c>
      <c r="V6" s="85">
        <f t="shared" si="3"/>
        <v>-0.43817037466298103</v>
      </c>
      <c r="W6" s="52">
        <v>31596185</v>
      </c>
      <c r="X6" s="52">
        <v>28270</v>
      </c>
      <c r="Y6" s="54">
        <f t="shared" si="4"/>
        <v>1117.6577644145736</v>
      </c>
    </row>
    <row r="7" spans="1:25" ht="30" customHeight="1">
      <c r="A7" s="40">
        <v>4</v>
      </c>
      <c r="B7" s="41"/>
      <c r="C7" s="86" t="s">
        <v>29</v>
      </c>
      <c r="D7" s="74">
        <v>39926</v>
      </c>
      <c r="E7" s="83" t="s">
        <v>30</v>
      </c>
      <c r="F7" s="84">
        <v>28</v>
      </c>
      <c r="G7" s="84" t="s">
        <v>26</v>
      </c>
      <c r="H7" s="84">
        <v>3</v>
      </c>
      <c r="I7" s="76">
        <v>491730</v>
      </c>
      <c r="J7" s="76">
        <v>562</v>
      </c>
      <c r="K7" s="76">
        <v>1555140</v>
      </c>
      <c r="L7" s="76">
        <v>1583</v>
      </c>
      <c r="M7" s="76">
        <v>4000545</v>
      </c>
      <c r="N7" s="76">
        <v>3946</v>
      </c>
      <c r="O7" s="76">
        <v>2503180</v>
      </c>
      <c r="P7" s="76">
        <v>2460</v>
      </c>
      <c r="Q7" s="77">
        <f t="shared" si="0"/>
        <v>8550595</v>
      </c>
      <c r="R7" s="78">
        <f t="shared" si="0"/>
        <v>8551</v>
      </c>
      <c r="S7" s="79" t="e">
        <f t="shared" si="1"/>
        <v>#VALUE!</v>
      </c>
      <c r="T7" s="79">
        <f t="shared" si="2"/>
        <v>999.9526371184656</v>
      </c>
      <c r="U7" s="80">
        <v>18080160</v>
      </c>
      <c r="V7" s="85">
        <f t="shared" si="3"/>
        <v>-0.5270730458137539</v>
      </c>
      <c r="W7" s="52">
        <v>63512710</v>
      </c>
      <c r="X7" s="52">
        <v>63175</v>
      </c>
      <c r="Y7" s="54">
        <f t="shared" si="4"/>
        <v>1005.3456272259597</v>
      </c>
    </row>
    <row r="8" spans="1:25" ht="30" customHeight="1">
      <c r="A8" s="40">
        <v>5</v>
      </c>
      <c r="B8" s="41"/>
      <c r="C8" s="83" t="s">
        <v>31</v>
      </c>
      <c r="D8" s="74">
        <v>39926</v>
      </c>
      <c r="E8" s="83" t="s">
        <v>22</v>
      </c>
      <c r="F8" s="84" t="s">
        <v>28</v>
      </c>
      <c r="G8" s="84">
        <v>28</v>
      </c>
      <c r="H8" s="84">
        <v>3</v>
      </c>
      <c r="I8" s="75">
        <v>645390</v>
      </c>
      <c r="J8" s="75">
        <v>632</v>
      </c>
      <c r="K8" s="76">
        <v>1261080</v>
      </c>
      <c r="L8" s="76">
        <v>1183</v>
      </c>
      <c r="M8" s="76">
        <v>2297240</v>
      </c>
      <c r="N8" s="76">
        <v>2124</v>
      </c>
      <c r="O8" s="76">
        <v>1216180</v>
      </c>
      <c r="P8" s="76">
        <v>1108</v>
      </c>
      <c r="Q8" s="77">
        <f t="shared" si="0"/>
        <v>5419890</v>
      </c>
      <c r="R8" s="78">
        <f t="shared" si="0"/>
        <v>5047</v>
      </c>
      <c r="S8" s="79">
        <f t="shared" si="1"/>
        <v>180.25</v>
      </c>
      <c r="T8" s="79">
        <f t="shared" si="2"/>
        <v>1073.883495145631</v>
      </c>
      <c r="U8" s="80">
        <v>8503490</v>
      </c>
      <c r="V8" s="85">
        <f t="shared" si="3"/>
        <v>-0.3626275799701064</v>
      </c>
      <c r="W8" s="52">
        <v>33077415</v>
      </c>
      <c r="X8" s="52">
        <v>30328</v>
      </c>
      <c r="Y8" s="54">
        <f t="shared" si="4"/>
        <v>1090.6559944605644</v>
      </c>
    </row>
    <row r="9" spans="1:25" ht="30" customHeight="1">
      <c r="A9" s="40">
        <v>6</v>
      </c>
      <c r="B9" s="41"/>
      <c r="C9" s="86" t="s">
        <v>32</v>
      </c>
      <c r="D9" s="74">
        <v>39905</v>
      </c>
      <c r="E9" s="83" t="s">
        <v>22</v>
      </c>
      <c r="F9" s="84" t="s">
        <v>33</v>
      </c>
      <c r="G9" s="84">
        <v>39</v>
      </c>
      <c r="H9" s="84">
        <v>6</v>
      </c>
      <c r="I9" s="75">
        <v>402340</v>
      </c>
      <c r="J9" s="75">
        <v>295</v>
      </c>
      <c r="K9" s="76">
        <v>660410</v>
      </c>
      <c r="L9" s="76">
        <v>482</v>
      </c>
      <c r="M9" s="76">
        <v>2037720</v>
      </c>
      <c r="N9" s="76">
        <v>1503</v>
      </c>
      <c r="O9" s="76">
        <v>1563672</v>
      </c>
      <c r="P9" s="76">
        <v>1241</v>
      </c>
      <c r="Q9" s="77">
        <f t="shared" si="0"/>
        <v>4664142</v>
      </c>
      <c r="R9" s="78">
        <f t="shared" si="0"/>
        <v>3521</v>
      </c>
      <c r="S9" s="79">
        <f t="shared" si="1"/>
        <v>90.28205128205128</v>
      </c>
      <c r="T9" s="79">
        <f t="shared" si="2"/>
        <v>1324.6640159045726</v>
      </c>
      <c r="U9" s="80">
        <v>9967620</v>
      </c>
      <c r="V9" s="85">
        <f t="shared" si="3"/>
        <v>-0.5320706447476931</v>
      </c>
      <c r="W9" s="52">
        <v>125717935</v>
      </c>
      <c r="X9" s="52">
        <v>96798</v>
      </c>
      <c r="Y9" s="54">
        <f t="shared" si="4"/>
        <v>1298.7658319386765</v>
      </c>
    </row>
    <row r="10" spans="1:25" ht="30" customHeight="1">
      <c r="A10" s="40">
        <v>7</v>
      </c>
      <c r="B10" s="41"/>
      <c r="C10" s="83" t="s">
        <v>34</v>
      </c>
      <c r="D10" s="74">
        <v>39926</v>
      </c>
      <c r="E10" s="83" t="s">
        <v>35</v>
      </c>
      <c r="F10" s="84">
        <v>19</v>
      </c>
      <c r="G10" s="84" t="s">
        <v>26</v>
      </c>
      <c r="H10" s="84">
        <v>3</v>
      </c>
      <c r="I10" s="76">
        <v>510930</v>
      </c>
      <c r="J10" s="76">
        <v>447</v>
      </c>
      <c r="K10" s="76">
        <v>1031780</v>
      </c>
      <c r="L10" s="76">
        <v>879</v>
      </c>
      <c r="M10" s="76">
        <v>1446165</v>
      </c>
      <c r="N10" s="76">
        <v>1243</v>
      </c>
      <c r="O10" s="76">
        <v>652175</v>
      </c>
      <c r="P10" s="76">
        <v>566</v>
      </c>
      <c r="Q10" s="77">
        <f t="shared" si="0"/>
        <v>3641050</v>
      </c>
      <c r="R10" s="78">
        <f t="shared" si="0"/>
        <v>3135</v>
      </c>
      <c r="S10" s="51" t="e">
        <f t="shared" si="1"/>
        <v>#VALUE!</v>
      </c>
      <c r="T10" s="51">
        <f t="shared" si="2"/>
        <v>1161.4194577352473</v>
      </c>
      <c r="U10" s="80">
        <v>4991430</v>
      </c>
      <c r="V10" s="81">
        <f t="shared" si="3"/>
        <v>-0.27053970505446334</v>
      </c>
      <c r="W10" s="52">
        <v>21623800</v>
      </c>
      <c r="X10" s="52">
        <v>18634</v>
      </c>
      <c r="Y10" s="54">
        <f t="shared" si="4"/>
        <v>1160.448642266824</v>
      </c>
    </row>
    <row r="11" spans="1:25" ht="30" customHeight="1">
      <c r="A11" s="40">
        <v>8</v>
      </c>
      <c r="B11" s="41"/>
      <c r="C11" s="48" t="s">
        <v>36</v>
      </c>
      <c r="D11" s="74">
        <v>39940</v>
      </c>
      <c r="E11" s="49" t="s">
        <v>37</v>
      </c>
      <c r="F11" s="50" t="s">
        <v>26</v>
      </c>
      <c r="G11" s="50" t="s">
        <v>26</v>
      </c>
      <c r="H11" s="50">
        <v>1</v>
      </c>
      <c r="I11" s="87"/>
      <c r="J11" s="87"/>
      <c r="K11" s="87"/>
      <c r="L11" s="87"/>
      <c r="M11" s="87"/>
      <c r="N11" s="87"/>
      <c r="O11" s="87"/>
      <c r="P11" s="87"/>
      <c r="Q11" s="77">
        <v>3563240</v>
      </c>
      <c r="R11" s="78">
        <v>2316</v>
      </c>
      <c r="S11" s="51" t="e">
        <f>IF(Q11&lt;&gt;0,R11/G11,"")</f>
        <v>#VALUE!</v>
      </c>
      <c r="T11" s="51">
        <f>IF(Q11&lt;&gt;0,Q11/R11,"")</f>
        <v>1538.5319516407599</v>
      </c>
      <c r="U11" s="80">
        <v>0</v>
      </c>
      <c r="V11" s="81">
        <f>IF(U11&lt;&gt;0,-(U11-Q11)/U11,"")</f>
      </c>
      <c r="W11" s="88">
        <v>3563240</v>
      </c>
      <c r="X11" s="88">
        <v>2316</v>
      </c>
      <c r="Y11" s="54">
        <f>W11/X11</f>
        <v>1538.5319516407599</v>
      </c>
    </row>
    <row r="12" spans="1:25" ht="30" customHeight="1">
      <c r="A12" s="40">
        <v>9</v>
      </c>
      <c r="B12" s="41"/>
      <c r="C12" s="86" t="s">
        <v>38</v>
      </c>
      <c r="D12" s="74">
        <v>39912</v>
      </c>
      <c r="E12" s="83" t="s">
        <v>22</v>
      </c>
      <c r="F12" s="84">
        <v>28</v>
      </c>
      <c r="G12" s="84">
        <v>28</v>
      </c>
      <c r="H12" s="84">
        <v>5</v>
      </c>
      <c r="I12" s="75">
        <v>456520</v>
      </c>
      <c r="J12" s="75">
        <v>423</v>
      </c>
      <c r="K12" s="76">
        <v>773970</v>
      </c>
      <c r="L12" s="76">
        <v>723</v>
      </c>
      <c r="M12" s="76">
        <v>1450520</v>
      </c>
      <c r="N12" s="76">
        <v>1316</v>
      </c>
      <c r="O12" s="76">
        <v>745050</v>
      </c>
      <c r="P12" s="76">
        <v>676</v>
      </c>
      <c r="Q12" s="77">
        <f>+I12+K12+M12+O12</f>
        <v>3426060</v>
      </c>
      <c r="R12" s="78">
        <f>+J12+L12+N12+P12</f>
        <v>3138</v>
      </c>
      <c r="S12" s="51">
        <f>IF(Q12&lt;&gt;0,R12/G12,"")</f>
        <v>112.07142857142857</v>
      </c>
      <c r="T12" s="51">
        <f>IF(Q12&lt;&gt;0,Q12/R12,"")</f>
        <v>1091.7973231357553</v>
      </c>
      <c r="U12" s="80">
        <v>5868185</v>
      </c>
      <c r="V12" s="81">
        <f>IF(U12&lt;&gt;0,-(U12-Q12)/U12,"")</f>
        <v>-0.4161636008408051</v>
      </c>
      <c r="W12" s="52">
        <v>100227593</v>
      </c>
      <c r="X12" s="52">
        <v>94126</v>
      </c>
      <c r="Y12" s="54">
        <f>W12/X12</f>
        <v>1064.8236725240636</v>
      </c>
    </row>
    <row r="13" spans="1:25" ht="30" customHeight="1">
      <c r="A13" s="40">
        <v>10</v>
      </c>
      <c r="B13" s="41"/>
      <c r="C13" s="48" t="s">
        <v>39</v>
      </c>
      <c r="D13" s="74">
        <v>39912</v>
      </c>
      <c r="E13" s="49" t="s">
        <v>30</v>
      </c>
      <c r="F13" s="50">
        <v>25</v>
      </c>
      <c r="G13" s="50" t="s">
        <v>26</v>
      </c>
      <c r="H13" s="50">
        <v>5</v>
      </c>
      <c r="I13" s="76">
        <v>360880</v>
      </c>
      <c r="J13" s="76">
        <v>377</v>
      </c>
      <c r="K13" s="76">
        <v>623685</v>
      </c>
      <c r="L13" s="76">
        <v>601</v>
      </c>
      <c r="M13" s="76">
        <v>904365</v>
      </c>
      <c r="N13" s="76">
        <v>849</v>
      </c>
      <c r="O13" s="76">
        <v>525510</v>
      </c>
      <c r="P13" s="76">
        <v>485</v>
      </c>
      <c r="Q13" s="77">
        <f>+I13+K13+M13+O13</f>
        <v>2414440</v>
      </c>
      <c r="R13" s="78">
        <f>+J13+L13+N13+P13</f>
        <v>2312</v>
      </c>
      <c r="S13" s="79" t="e">
        <f>IF(Q13&lt;&gt;0,R13/G13,"")</f>
        <v>#VALUE!</v>
      </c>
      <c r="T13" s="79">
        <f>IF(Q13&lt;&gt;0,Q13/R13,"")</f>
        <v>1044.3079584775087</v>
      </c>
      <c r="U13" s="80">
        <v>3266360</v>
      </c>
      <c r="V13" s="81">
        <f>IF(U13&lt;&gt;0,-(U13-Q13)/U13,"")</f>
        <v>-0.26081632153222545</v>
      </c>
      <c r="W13" s="52">
        <v>51462325</v>
      </c>
      <c r="X13" s="52">
        <v>49215</v>
      </c>
      <c r="Y13" s="54">
        <f>W13/X13</f>
        <v>1045.6634156253174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6"/>
      <c r="J14" s="56"/>
      <c r="K14" s="56"/>
      <c r="L14" s="56"/>
      <c r="M14" s="56"/>
      <c r="N14" s="56"/>
      <c r="O14" s="56"/>
      <c r="P14" s="56"/>
      <c r="Q14" s="57"/>
      <c r="R14" s="58"/>
      <c r="S14" s="59"/>
      <c r="T14" s="56"/>
      <c r="U14" s="56"/>
      <c r="V14" s="56"/>
      <c r="W14" s="56"/>
      <c r="X14" s="56"/>
      <c r="Y14" s="56"/>
    </row>
    <row r="15" spans="1:25" ht="15" thickBot="1">
      <c r="A15" s="22"/>
      <c r="B15" s="66" t="s">
        <v>17</v>
      </c>
      <c r="C15" s="67"/>
      <c r="D15" s="67"/>
      <c r="E15" s="68"/>
      <c r="F15" s="23"/>
      <c r="G15" s="23">
        <f>SUM(G4:G14)</f>
        <v>148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86776372</v>
      </c>
      <c r="R15" s="27">
        <f>SUM(R4:R14)</f>
        <v>77481</v>
      </c>
      <c r="S15" s="28">
        <f>R15/G15</f>
        <v>523.5202702702703</v>
      </c>
      <c r="T15" s="53">
        <f>Q15/R15</f>
        <v>1119.9696957963888</v>
      </c>
      <c r="U15" s="39">
        <v>116706509</v>
      </c>
      <c r="V15" s="38">
        <f>IF(U15&lt;&gt;0,-(U15-Q15)/U15,"")</f>
        <v>-0.25645645008540185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3" t="s">
        <v>19</v>
      </c>
      <c r="V16" s="63"/>
      <c r="W16" s="63"/>
      <c r="X16" s="63"/>
      <c r="Y16" s="63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4"/>
      <c r="V17" s="64"/>
      <c r="W17" s="64"/>
      <c r="X17" s="64"/>
      <c r="Y17" s="64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4"/>
      <c r="V18" s="64"/>
      <c r="W18" s="64"/>
      <c r="X18" s="64"/>
      <c r="Y18" s="64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2009-05-11T12:40:59Z</cp:lastPrinted>
  <dcterms:created xsi:type="dcterms:W3CDTF">2006-04-04T07:29:08Z</dcterms:created>
  <dcterms:modified xsi:type="dcterms:W3CDTF">2009-05-11T12:41:30Z</dcterms:modified>
  <cp:category/>
  <cp:version/>
  <cp:contentType/>
  <cp:contentStatus/>
</cp:coreProperties>
</file>