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29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<sst xmlns="http://schemas.openxmlformats.org/spreadsheetml/2006/main" count="64" uniqueCount="39">
  <si>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</si>
  <si>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</si>
  <si>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</si>
  <si>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</si>
  <si>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</si>
  <si>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</si>
  <si>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</si>
  <si>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</si>
  <si>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</si>
  <si>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</si>
  <si>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</si>
  <si>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</si>
  <si>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</si>
  <si>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</si>
  <si>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</si>
  <si>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</si>
  <si>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</si>
  <si>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</si>
  <si>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</si>
  <si>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</si>
  <si>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</si>
  <si>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Harry Potter and the Half-Blood Prince</t>
  </si>
  <si>
    <t>InterCom</t>
  </si>
  <si>
    <t>n/a</t>
  </si>
  <si>
    <t>Ice Age: Dawn of the Dinosaurs</t>
  </si>
  <si>
    <t>32+15</t>
  </si>
  <si>
    <t>The Hangover</t>
  </si>
  <si>
    <t>Public Enemies</t>
  </si>
  <si>
    <t>UIP</t>
  </si>
  <si>
    <t>The Proposal</t>
  </si>
  <si>
    <t>Forum Hungary</t>
  </si>
  <si>
    <t>Ghosts of Girlfriends Past</t>
  </si>
  <si>
    <t>Intercom</t>
  </si>
  <si>
    <t>Transformers: Revenge…</t>
  </si>
  <si>
    <t>40+1</t>
  </si>
  <si>
    <t>Brüno</t>
  </si>
  <si>
    <t>Coco avant Chanel</t>
  </si>
  <si>
    <t>Angels &amp; Demons</t>
  </si>
  <si>
    <t>41+7+1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</si>
</sst>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190" fontId="0" fillId="0" borderId="26" xfId="40" applyNumberFormat="1" applyFont="1" applyFill="1" applyBorder="1" applyAlignment="1">
      <alignment/>
    </xf>
    <xf numFmtId="3" fontId="14" fillId="0" borderId="26" xfId="40" applyNumberFormat="1" applyFont="1" applyFill="1" applyBorder="1" applyAlignment="1">
      <alignment horizontal="right"/>
    </xf>
    <xf numFmtId="3" fontId="16" fillId="34" borderId="26" xfId="40" applyNumberFormat="1" applyFont="1" applyFill="1" applyBorder="1" applyAlignment="1" applyProtection="1">
      <alignment horizontal="right"/>
      <protection/>
    </xf>
    <xf numFmtId="3" fontId="14" fillId="34" borderId="26" xfId="40" applyNumberFormat="1" applyFont="1" applyFill="1" applyBorder="1" applyAlignment="1" applyProtection="1">
      <alignment horizontal="right"/>
      <protection/>
    </xf>
    <xf numFmtId="3" fontId="14" fillId="34" borderId="26" xfId="60" applyNumberFormat="1" applyFont="1" applyFill="1" applyBorder="1" applyAlignment="1" applyProtection="1">
      <alignment horizontal="right"/>
      <protection/>
    </xf>
    <xf numFmtId="3" fontId="16" fillId="35" borderId="26" xfId="0" applyNumberFormat="1" applyFont="1" applyFill="1" applyBorder="1" applyAlignment="1">
      <alignment horizontal="right"/>
    </xf>
    <xf numFmtId="183" fontId="14" fillId="34" borderId="26" xfId="60" applyNumberFormat="1" applyFont="1" applyFill="1" applyBorder="1" applyAlignment="1" applyProtection="1">
      <alignment horizontal="right"/>
      <protection/>
    </xf>
    <xf numFmtId="3" fontId="16" fillId="0" borderId="26" xfId="40" applyNumberFormat="1" applyFont="1" applyBorder="1" applyAlignment="1">
      <alignment/>
    </xf>
    <xf numFmtId="3" fontId="56" fillId="34" borderId="26" xfId="0" applyNumberFormat="1" applyFont="1" applyFill="1" applyBorder="1" applyAlignment="1">
      <alignment vertical="center"/>
    </xf>
    <xf numFmtId="3" fontId="14" fillId="34" borderId="26" xfId="40" applyNumberFormat="1" applyFont="1" applyFill="1" applyBorder="1" applyAlignment="1">
      <alignment horizontal="right"/>
    </xf>
    <xf numFmtId="3" fontId="14" fillId="34" borderId="26" xfId="0" applyNumberFormat="1" applyFont="1" applyFill="1" applyBorder="1" applyAlignment="1">
      <alignment/>
    </xf>
    <xf numFmtId="3" fontId="14" fillId="34" borderId="26" xfId="60" applyNumberFormat="1" applyFont="1" applyFill="1" applyBorder="1" applyAlignment="1" applyProtection="1">
      <alignment horizontal="center"/>
      <protection/>
    </xf>
    <xf numFmtId="183" fontId="14" fillId="34" borderId="26" xfId="60" applyNumberFormat="1" applyFont="1" applyFill="1" applyBorder="1" applyAlignment="1" applyProtection="1">
      <alignment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9448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5064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23-26 JULY2009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K23" sqref="K2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3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68" t="s">
        <v>0</v>
      </c>
      <c r="D2" s="70" t="s">
        <v>1</v>
      </c>
      <c r="E2" s="70" t="s">
        <v>2</v>
      </c>
      <c r="F2" s="60" t="s">
        <v>3</v>
      </c>
      <c r="G2" s="60" t="s">
        <v>4</v>
      </c>
      <c r="H2" s="60" t="s">
        <v>5</v>
      </c>
      <c r="I2" s="59" t="s">
        <v>18</v>
      </c>
      <c r="J2" s="59"/>
      <c r="K2" s="59" t="s">
        <v>6</v>
      </c>
      <c r="L2" s="59"/>
      <c r="M2" s="59" t="s">
        <v>7</v>
      </c>
      <c r="N2" s="59"/>
      <c r="O2" s="59" t="s">
        <v>8</v>
      </c>
      <c r="P2" s="59"/>
      <c r="Q2" s="59" t="s">
        <v>9</v>
      </c>
      <c r="R2" s="59"/>
      <c r="S2" s="59"/>
      <c r="T2" s="59"/>
      <c r="U2" s="59" t="s">
        <v>10</v>
      </c>
      <c r="V2" s="59"/>
      <c r="W2" s="59" t="s">
        <v>11</v>
      </c>
      <c r="X2" s="59"/>
      <c r="Y2" s="64"/>
    </row>
    <row r="3" spans="1:25" ht="30" customHeight="1">
      <c r="A3" s="13"/>
      <c r="B3" s="14"/>
      <c r="C3" s="69"/>
      <c r="D3" s="71"/>
      <c r="E3" s="72"/>
      <c r="F3" s="61"/>
      <c r="G3" s="61"/>
      <c r="H3" s="61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73" t="s">
        <v>21</v>
      </c>
      <c r="D4" s="74">
        <v>40017</v>
      </c>
      <c r="E4" s="75" t="s">
        <v>22</v>
      </c>
      <c r="F4" s="76" t="s">
        <v>38</v>
      </c>
      <c r="G4" s="76" t="s">
        <v>23</v>
      </c>
      <c r="H4" s="76">
        <v>1</v>
      </c>
      <c r="I4" s="77">
        <v>59788270</v>
      </c>
      <c r="J4" s="77">
        <v>54588</v>
      </c>
      <c r="K4" s="77">
        <v>43129280</v>
      </c>
      <c r="L4" s="77">
        <v>38865</v>
      </c>
      <c r="M4" s="78">
        <v>48490270</v>
      </c>
      <c r="N4" s="78">
        <v>42548</v>
      </c>
      <c r="O4" s="78">
        <v>35734380</v>
      </c>
      <c r="P4" s="78">
        <v>31390</v>
      </c>
      <c r="Q4" s="79">
        <f aca="true" t="shared" si="0" ref="Q4:R13">+I4+K4+M4+O4</f>
        <v>187142200</v>
      </c>
      <c r="R4" s="80">
        <f t="shared" si="0"/>
        <v>167391</v>
      </c>
      <c r="S4" s="81" t="e">
        <f>IF(Q4&lt;&gt;0,R4/G4,"")</f>
        <v>#VALUE!</v>
      </c>
      <c r="T4" s="81">
        <f>IF(Q4&lt;&gt;0,Q4/R4,"")</f>
        <v>1117.9943963534479</v>
      </c>
      <c r="U4" s="82">
        <v>0</v>
      </c>
      <c r="V4" s="83">
        <f>IF(U4&lt;&gt;0,-(U4-Q4)/U4,"")</f>
      </c>
      <c r="W4" s="84">
        <v>187142200</v>
      </c>
      <c r="X4" s="84">
        <v>167391</v>
      </c>
      <c r="Y4" s="53">
        <f aca="true" t="shared" si="1" ref="Y4:Y13">W4/X4</f>
        <v>1117.9943963534479</v>
      </c>
    </row>
    <row r="5" spans="1:25" ht="30" customHeight="1">
      <c r="A5" s="40">
        <v>2</v>
      </c>
      <c r="B5" s="41"/>
      <c r="C5" s="48" t="s">
        <v>24</v>
      </c>
      <c r="D5" s="74">
        <v>39995</v>
      </c>
      <c r="E5" s="49" t="s">
        <v>22</v>
      </c>
      <c r="F5" s="50" t="s">
        <v>25</v>
      </c>
      <c r="G5" s="50" t="s">
        <v>23</v>
      </c>
      <c r="H5" s="50">
        <v>4</v>
      </c>
      <c r="I5" s="78">
        <v>6624715</v>
      </c>
      <c r="J5" s="78">
        <v>5587</v>
      </c>
      <c r="K5" s="78">
        <v>7407100</v>
      </c>
      <c r="L5" s="78">
        <v>5940</v>
      </c>
      <c r="M5" s="78">
        <v>14276855</v>
      </c>
      <c r="N5" s="78">
        <v>11297</v>
      </c>
      <c r="O5" s="78">
        <v>10563010</v>
      </c>
      <c r="P5" s="78">
        <v>8284</v>
      </c>
      <c r="Q5" s="79">
        <f t="shared" si="0"/>
        <v>38871680</v>
      </c>
      <c r="R5" s="80">
        <f t="shared" si="0"/>
        <v>31108</v>
      </c>
      <c r="S5" s="81" t="e">
        <f>IF(Q5&lt;&gt;0,R5/G5,"")</f>
        <v>#VALUE!</v>
      </c>
      <c r="T5" s="81">
        <f>IF(Q5&lt;&gt;0,Q5/R5,"")</f>
        <v>1249.5718143242896</v>
      </c>
      <c r="U5" s="82">
        <v>72861040</v>
      </c>
      <c r="V5" s="83">
        <f>IF(U5&lt;&gt;0,-(U5-Q5)/U5,"")</f>
        <v>-0.4664956745058813</v>
      </c>
      <c r="W5" s="84">
        <v>550125260</v>
      </c>
      <c r="X5" s="84">
        <v>440229</v>
      </c>
      <c r="Y5" s="53">
        <f t="shared" si="1"/>
        <v>1249.6343039645276</v>
      </c>
    </row>
    <row r="6" spans="1:25" ht="30" customHeight="1">
      <c r="A6" s="40">
        <v>3</v>
      </c>
      <c r="B6" s="41"/>
      <c r="C6" s="85" t="s">
        <v>26</v>
      </c>
      <c r="D6" s="74">
        <v>39982</v>
      </c>
      <c r="E6" s="75" t="s">
        <v>22</v>
      </c>
      <c r="F6" s="76">
        <v>29</v>
      </c>
      <c r="G6" s="76" t="s">
        <v>23</v>
      </c>
      <c r="H6" s="76">
        <v>6</v>
      </c>
      <c r="I6" s="86">
        <v>1917230</v>
      </c>
      <c r="J6" s="86">
        <v>1650</v>
      </c>
      <c r="K6" s="86">
        <v>2013230</v>
      </c>
      <c r="L6" s="86">
        <v>1726</v>
      </c>
      <c r="M6" s="86">
        <v>4081450</v>
      </c>
      <c r="N6" s="86">
        <v>3311</v>
      </c>
      <c r="O6" s="86">
        <v>2667560</v>
      </c>
      <c r="P6" s="86">
        <v>2205</v>
      </c>
      <c r="Q6" s="79">
        <f t="shared" si="0"/>
        <v>10679470</v>
      </c>
      <c r="R6" s="80">
        <f t="shared" si="0"/>
        <v>8892</v>
      </c>
      <c r="S6" s="81" t="e">
        <f>IF(Q6&lt;&gt;0,R6/G6,"")</f>
        <v>#VALUE!</v>
      </c>
      <c r="T6" s="81">
        <f>IF(Q6&lt;&gt;0,Q6/R6,"")</f>
        <v>1201.0200179937021</v>
      </c>
      <c r="U6" s="82">
        <v>16184530</v>
      </c>
      <c r="V6" s="83">
        <f>IF(U6&lt;&gt;0,-(U6-Q6)/U6,"")</f>
        <v>-0.3401433344063745</v>
      </c>
      <c r="W6" s="54">
        <v>206650450</v>
      </c>
      <c r="X6" s="54">
        <v>189455</v>
      </c>
      <c r="Y6" s="53">
        <f t="shared" si="1"/>
        <v>1090.7627141009739</v>
      </c>
    </row>
    <row r="7" spans="1:25" ht="30" customHeight="1">
      <c r="A7" s="40">
        <v>4</v>
      </c>
      <c r="B7" s="41"/>
      <c r="C7" s="73" t="s">
        <v>27</v>
      </c>
      <c r="D7" s="74">
        <v>40010</v>
      </c>
      <c r="E7" s="75" t="s">
        <v>28</v>
      </c>
      <c r="F7" s="76">
        <v>22</v>
      </c>
      <c r="G7" s="76">
        <v>22</v>
      </c>
      <c r="H7" s="76">
        <v>2</v>
      </c>
      <c r="I7" s="86">
        <v>1617895</v>
      </c>
      <c r="J7" s="86">
        <v>1320</v>
      </c>
      <c r="K7" s="87">
        <v>1742670</v>
      </c>
      <c r="L7" s="87">
        <v>1418</v>
      </c>
      <c r="M7" s="87">
        <v>2922725</v>
      </c>
      <c r="N7" s="87">
        <v>2350</v>
      </c>
      <c r="O7" s="87">
        <v>1999980</v>
      </c>
      <c r="P7" s="87">
        <v>1627</v>
      </c>
      <c r="Q7" s="79">
        <f t="shared" si="0"/>
        <v>8283270</v>
      </c>
      <c r="R7" s="80">
        <f t="shared" si="0"/>
        <v>6715</v>
      </c>
      <c r="S7" s="81">
        <f>IF(Q7&lt;&gt;0,R7/G7,"")</f>
        <v>305.22727272727275</v>
      </c>
      <c r="T7" s="81">
        <f>IF(Q7&lt;&gt;0,Q7/R7,"")</f>
        <v>1233.5472822040208</v>
      </c>
      <c r="U7" s="82">
        <v>18788449</v>
      </c>
      <c r="V7" s="83">
        <f>IF(U7&lt;&gt;0,-(U7-Q7)/U7,"")</f>
        <v>-0.559129654608531</v>
      </c>
      <c r="W7" s="51">
        <v>34509236</v>
      </c>
      <c r="X7" s="51">
        <v>29212</v>
      </c>
      <c r="Y7" s="53">
        <f t="shared" si="1"/>
        <v>1181.3376694509107</v>
      </c>
    </row>
    <row r="8" spans="1:25" ht="30" customHeight="1">
      <c r="A8" s="40">
        <v>5</v>
      </c>
      <c r="B8" s="41"/>
      <c r="C8" s="73" t="s">
        <v>29</v>
      </c>
      <c r="D8" s="74">
        <v>39982</v>
      </c>
      <c r="E8" s="75" t="s">
        <v>30</v>
      </c>
      <c r="F8" s="76">
        <v>27</v>
      </c>
      <c r="G8" s="76" t="s">
        <v>23</v>
      </c>
      <c r="H8" s="76">
        <v>6</v>
      </c>
      <c r="I8" s="87">
        <v>1321900</v>
      </c>
      <c r="J8" s="87">
        <v>1129</v>
      </c>
      <c r="K8" s="87">
        <v>1556920</v>
      </c>
      <c r="L8" s="87">
        <v>1291</v>
      </c>
      <c r="M8" s="87">
        <v>3091365</v>
      </c>
      <c r="N8" s="87">
        <v>2535</v>
      </c>
      <c r="O8" s="87">
        <v>1906250</v>
      </c>
      <c r="P8" s="87">
        <v>1578</v>
      </c>
      <c r="Q8" s="79">
        <f t="shared" si="0"/>
        <v>7876435</v>
      </c>
      <c r="R8" s="80">
        <f t="shared" si="0"/>
        <v>6533</v>
      </c>
      <c r="S8" s="81" t="e">
        <f>IF(Q8&lt;&gt;0,R8/G8,"")</f>
        <v>#VALUE!</v>
      </c>
      <c r="T8" s="81">
        <f>IF(Q8&lt;&gt;0,Q8/R8,"")</f>
        <v>1205.6382978723404</v>
      </c>
      <c r="U8" s="82">
        <v>11935625</v>
      </c>
      <c r="V8" s="83">
        <f>IF(U8&lt;&gt;0,-(U8-Q8)/U8,"")</f>
        <v>-0.3400902759595748</v>
      </c>
      <c r="W8" s="51">
        <v>181524465</v>
      </c>
      <c r="X8" s="51">
        <v>164425</v>
      </c>
      <c r="Y8" s="53">
        <f t="shared" si="1"/>
        <v>1103.9955298768436</v>
      </c>
    </row>
    <row r="9" spans="1:25" ht="30" customHeight="1">
      <c r="A9" s="40">
        <v>6</v>
      </c>
      <c r="B9" s="41"/>
      <c r="C9" s="48" t="s">
        <v>31</v>
      </c>
      <c r="D9" s="74">
        <v>40003</v>
      </c>
      <c r="E9" s="49" t="s">
        <v>32</v>
      </c>
      <c r="F9" s="50">
        <v>25</v>
      </c>
      <c r="G9" s="50" t="s">
        <v>23</v>
      </c>
      <c r="H9" s="50">
        <v>3</v>
      </c>
      <c r="I9" s="78">
        <v>1223280</v>
      </c>
      <c r="J9" s="78">
        <v>1052</v>
      </c>
      <c r="K9" s="78">
        <v>1411425</v>
      </c>
      <c r="L9" s="78">
        <v>1187</v>
      </c>
      <c r="M9" s="78">
        <v>2280020</v>
      </c>
      <c r="N9" s="78">
        <v>1879</v>
      </c>
      <c r="O9" s="78">
        <v>1658095</v>
      </c>
      <c r="P9" s="78">
        <v>1386</v>
      </c>
      <c r="Q9" s="79">
        <f t="shared" si="0"/>
        <v>6572820</v>
      </c>
      <c r="R9" s="80">
        <f t="shared" si="0"/>
        <v>5504</v>
      </c>
      <c r="S9" s="81" t="e">
        <f>IF(Q9&lt;&gt;0,R9/G9,"")</f>
        <v>#VALUE!</v>
      </c>
      <c r="T9" s="81">
        <f>IF(Q9&lt;&gt;0,Q9/R9,"")</f>
        <v>1194.1896802325582</v>
      </c>
      <c r="U9" s="82">
        <v>10723225</v>
      </c>
      <c r="V9" s="83">
        <f>IF(U9&lt;&gt;0,-(U9-Q9)/U9,"")</f>
        <v>-0.3870482061133661</v>
      </c>
      <c r="W9" s="84">
        <v>46198475</v>
      </c>
      <c r="X9" s="84">
        <v>40775</v>
      </c>
      <c r="Y9" s="53">
        <f t="shared" si="1"/>
        <v>1133.0098099325567</v>
      </c>
    </row>
    <row r="10" spans="1:25" ht="30" customHeight="1">
      <c r="A10" s="40">
        <v>7</v>
      </c>
      <c r="B10" s="41"/>
      <c r="C10" s="75" t="s">
        <v>33</v>
      </c>
      <c r="D10" s="74">
        <v>39988</v>
      </c>
      <c r="E10" s="75" t="s">
        <v>28</v>
      </c>
      <c r="F10" s="76" t="s">
        <v>34</v>
      </c>
      <c r="G10" s="76">
        <v>41</v>
      </c>
      <c r="H10" s="76">
        <v>5</v>
      </c>
      <c r="I10" s="86">
        <v>573250</v>
      </c>
      <c r="J10" s="86">
        <v>530</v>
      </c>
      <c r="K10" s="87">
        <v>698275</v>
      </c>
      <c r="L10" s="87">
        <v>615</v>
      </c>
      <c r="M10" s="87">
        <v>1421670</v>
      </c>
      <c r="N10" s="87">
        <v>1264</v>
      </c>
      <c r="O10" s="87">
        <v>1055950</v>
      </c>
      <c r="P10" s="87">
        <v>925</v>
      </c>
      <c r="Q10" s="79">
        <f t="shared" si="0"/>
        <v>3749145</v>
      </c>
      <c r="R10" s="80">
        <f t="shared" si="0"/>
        <v>3334</v>
      </c>
      <c r="S10" s="81">
        <f>IF(Q10&lt;&gt;0,R10/G10,"")</f>
        <v>81.3170731707317</v>
      </c>
      <c r="T10" s="81">
        <f>IF(Q10&lt;&gt;0,Q10/R10,"")</f>
        <v>1124.5185962807439</v>
      </c>
      <c r="U10" s="82">
        <v>9773610</v>
      </c>
      <c r="V10" s="83">
        <f>IF(U10&lt;&gt;0,-(U10-Q10)/U10,"")</f>
        <v>-0.616401206923542</v>
      </c>
      <c r="W10" s="51">
        <v>199309810</v>
      </c>
      <c r="X10" s="51">
        <v>189666</v>
      </c>
      <c r="Y10" s="53">
        <f t="shared" si="1"/>
        <v>1050.8462771398142</v>
      </c>
    </row>
    <row r="11" spans="1:25" ht="30" customHeight="1">
      <c r="A11" s="40">
        <v>8</v>
      </c>
      <c r="B11" s="41"/>
      <c r="C11" s="85" t="s">
        <v>35</v>
      </c>
      <c r="D11" s="74">
        <v>40004</v>
      </c>
      <c r="E11" s="75" t="s">
        <v>30</v>
      </c>
      <c r="F11" s="76">
        <v>22</v>
      </c>
      <c r="G11" s="76" t="s">
        <v>23</v>
      </c>
      <c r="H11" s="76">
        <v>3</v>
      </c>
      <c r="I11" s="87">
        <v>509730</v>
      </c>
      <c r="J11" s="87">
        <v>411</v>
      </c>
      <c r="K11" s="87">
        <v>560380</v>
      </c>
      <c r="L11" s="87">
        <v>455</v>
      </c>
      <c r="M11" s="87">
        <v>737060</v>
      </c>
      <c r="N11" s="87">
        <v>583</v>
      </c>
      <c r="O11" s="87">
        <v>612040</v>
      </c>
      <c r="P11" s="87">
        <v>514</v>
      </c>
      <c r="Q11" s="79">
        <f t="shared" si="0"/>
        <v>2419210</v>
      </c>
      <c r="R11" s="80">
        <f t="shared" si="0"/>
        <v>1963</v>
      </c>
      <c r="S11" s="81" t="e">
        <f>IF(Q11&lt;&gt;0,R11/G11,"")</f>
        <v>#VALUE!</v>
      </c>
      <c r="T11" s="81">
        <f>IF(Q11&lt;&gt;0,Q11/R11,"")</f>
        <v>1232.4044829342843</v>
      </c>
      <c r="U11" s="82">
        <v>6231350</v>
      </c>
      <c r="V11" s="83">
        <f>IF(U11&lt;&gt;0,-(U11-Q11)/U11,"")</f>
        <v>-0.6117679154597319</v>
      </c>
      <c r="W11" s="51">
        <v>26563580</v>
      </c>
      <c r="X11" s="51">
        <v>22975</v>
      </c>
      <c r="Y11" s="53">
        <f t="shared" si="1"/>
        <v>1156.1949945593035</v>
      </c>
    </row>
    <row r="12" spans="1:25" ht="30" customHeight="1">
      <c r="A12" s="40">
        <v>9</v>
      </c>
      <c r="B12" s="41"/>
      <c r="C12" s="85" t="s">
        <v>36</v>
      </c>
      <c r="D12" s="74">
        <v>39989</v>
      </c>
      <c r="E12" s="75" t="s">
        <v>30</v>
      </c>
      <c r="F12" s="76">
        <v>5</v>
      </c>
      <c r="G12" s="76" t="s">
        <v>23</v>
      </c>
      <c r="H12" s="76">
        <v>5</v>
      </c>
      <c r="I12" s="87">
        <v>420830</v>
      </c>
      <c r="J12" s="87">
        <v>345</v>
      </c>
      <c r="K12" s="87">
        <v>439560</v>
      </c>
      <c r="L12" s="87">
        <v>368</v>
      </c>
      <c r="M12" s="87">
        <v>699310</v>
      </c>
      <c r="N12" s="87">
        <v>580</v>
      </c>
      <c r="O12" s="87">
        <v>604520</v>
      </c>
      <c r="P12" s="87">
        <v>499</v>
      </c>
      <c r="Q12" s="79">
        <f t="shared" si="0"/>
        <v>2164220</v>
      </c>
      <c r="R12" s="80">
        <f t="shared" si="0"/>
        <v>1792</v>
      </c>
      <c r="S12" s="88" t="e">
        <f>IF(Q12&lt;&gt;0,R12/G12,"")</f>
        <v>#VALUE!</v>
      </c>
      <c r="T12" s="88">
        <f>IF(Q12&lt;&gt;0,Q12/R12,"")</f>
        <v>1207.7120535714287</v>
      </c>
      <c r="U12" s="82">
        <v>2948360</v>
      </c>
      <c r="V12" s="89">
        <f>IF(U12&lt;&gt;0,-(U12-Q12)/U12,"")</f>
        <v>-0.2659580241218847</v>
      </c>
      <c r="W12" s="51">
        <v>33303306</v>
      </c>
      <c r="X12" s="51">
        <v>29537</v>
      </c>
      <c r="Y12" s="53">
        <f t="shared" si="1"/>
        <v>1127.511460202458</v>
      </c>
    </row>
    <row r="13" spans="1:25" ht="30" customHeight="1">
      <c r="A13" s="40">
        <v>10</v>
      </c>
      <c r="B13" s="41"/>
      <c r="C13" s="73" t="s">
        <v>37</v>
      </c>
      <c r="D13" s="74">
        <v>39946</v>
      </c>
      <c r="E13" s="75" t="s">
        <v>22</v>
      </c>
      <c r="F13" s="76">
        <v>44</v>
      </c>
      <c r="G13" s="76" t="s">
        <v>23</v>
      </c>
      <c r="H13" s="76">
        <v>11</v>
      </c>
      <c r="I13" s="78">
        <v>177610</v>
      </c>
      <c r="J13" s="78">
        <v>142</v>
      </c>
      <c r="K13" s="78">
        <v>224570</v>
      </c>
      <c r="L13" s="78">
        <v>199</v>
      </c>
      <c r="M13" s="78">
        <v>351310</v>
      </c>
      <c r="N13" s="78">
        <v>313</v>
      </c>
      <c r="O13" s="78">
        <v>325330</v>
      </c>
      <c r="P13" s="78">
        <v>279</v>
      </c>
      <c r="Q13" s="79">
        <f t="shared" si="0"/>
        <v>1078820</v>
      </c>
      <c r="R13" s="80">
        <f t="shared" si="0"/>
        <v>933</v>
      </c>
      <c r="S13" s="81" t="e">
        <f>IF(Q13&lt;&gt;0,R13/G13,"")</f>
        <v>#VALUE!</v>
      </c>
      <c r="T13" s="81">
        <f>IF(Q13&lt;&gt;0,Q13/R13,"")</f>
        <v>1156.2915326902464</v>
      </c>
      <c r="U13" s="82">
        <v>2315510</v>
      </c>
      <c r="V13" s="83">
        <f>IF(U13&lt;&gt;0,-(U13-Q13)/U13,"")</f>
        <v>-0.5340896821866457</v>
      </c>
      <c r="W13" s="84">
        <v>295172505</v>
      </c>
      <c r="X13" s="84">
        <v>275905</v>
      </c>
      <c r="Y13" s="53">
        <f t="shared" si="1"/>
        <v>1069.8338377340026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5"/>
      <c r="J14" s="55"/>
      <c r="K14" s="55"/>
      <c r="L14" s="55"/>
      <c r="M14" s="55"/>
      <c r="N14" s="55"/>
      <c r="O14" s="55"/>
      <c r="P14" s="55"/>
      <c r="Q14" s="56"/>
      <c r="R14" s="57"/>
      <c r="S14" s="58"/>
      <c r="T14" s="55"/>
      <c r="U14" s="55"/>
      <c r="V14" s="55"/>
      <c r="W14" s="55"/>
      <c r="X14" s="55"/>
      <c r="Y14" s="55"/>
    </row>
    <row r="15" spans="1:25" ht="15" thickBot="1">
      <c r="A15" s="22"/>
      <c r="B15" s="65" t="s">
        <v>17</v>
      </c>
      <c r="C15" s="66"/>
      <c r="D15" s="66"/>
      <c r="E15" s="67"/>
      <c r="F15" s="23"/>
      <c r="G15" s="23">
        <f>SUM(G4:G14)</f>
        <v>63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268837270</v>
      </c>
      <c r="R15" s="27">
        <f>SUM(R4:R14)</f>
        <v>234165</v>
      </c>
      <c r="S15" s="28">
        <f>R15/G15</f>
        <v>3716.904761904762</v>
      </c>
      <c r="T15" s="52">
        <f>Q15/R15</f>
        <v>1148.0676873145005</v>
      </c>
      <c r="U15" s="39">
        <v>153750619</v>
      </c>
      <c r="V15" s="38">
        <f>IF(U15&lt;&gt;0,-(U15-Q15)/U15,"")</f>
        <v>0.7485280498285344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62" t="s">
        <v>19</v>
      </c>
      <c r="V16" s="62"/>
      <c r="W16" s="62"/>
      <c r="X16" s="62"/>
      <c r="Y16" s="62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63"/>
      <c r="V17" s="63"/>
      <c r="W17" s="63"/>
      <c r="X17" s="63"/>
      <c r="Y17" s="63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63"/>
      <c r="V18" s="63"/>
      <c r="W18" s="63"/>
      <c r="X18" s="63"/>
      <c r="Y18" s="63"/>
    </row>
  </sheetData>
  <sheetProtection/>
  <mergeCells count="15"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2008-10-22T07:58:06Z</cp:lastPrinted>
  <dcterms:created xsi:type="dcterms:W3CDTF">2006-04-04T07:29:08Z</dcterms:created>
  <dcterms:modified xsi:type="dcterms:W3CDTF">2009-07-27T14:37:27Z</dcterms:modified>
  <cp:category/>
  <cp:version/>
  <cp:contentType/>
  <cp:contentStatus/>
</cp:coreProperties>
</file>