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1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<sst xmlns="http://schemas.openxmlformats.org/spreadsheetml/2006/main" count="63" uniqueCount="38">
  <si>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</si>
  <si>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</si>
  <si>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</si>
  <si>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</si>
  <si>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</si>
  <si>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</si>
  <si>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</si>
  <si>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</si>
  <si>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</si>
  <si>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</si>
  <si>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</si>
  <si>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</si>
  <si>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</si>
  <si>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</si>
  <si>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</si>
  <si>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</si>
  <si>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</si>
  <si>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</si>
  <si>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</si>
  <si>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</si>
  <si>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</si>
  <si>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Avatar</t>
  </si>
  <si>
    <t>InterCom</t>
  </si>
  <si>
    <t>31+17+2+1</t>
  </si>
  <si>
    <t>n/a</t>
  </si>
  <si>
    <t>The Twilight Saga: New Moon</t>
  </si>
  <si>
    <t>Forum Hungary</t>
  </si>
  <si>
    <t>A Christmas Carol 3D</t>
  </si>
  <si>
    <t>Zombieland</t>
  </si>
  <si>
    <t>Couples Retreat</t>
  </si>
  <si>
    <t>UIP</t>
  </si>
  <si>
    <t>24+1</t>
  </si>
  <si>
    <t>Poligamy (local)</t>
  </si>
  <si>
    <t>Skyfilm</t>
  </si>
  <si>
    <t>Fame</t>
  </si>
  <si>
    <t>Arthur et la vengeance de Maltazard</t>
  </si>
  <si>
    <t>Law Abiding Citizen</t>
  </si>
  <si>
    <t>Palace Pictures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</si>
</sst>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6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2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2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3" fontId="14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190" fontId="14" fillId="34" borderId="26" xfId="40" applyNumberFormat="1" applyFont="1" applyFill="1" applyBorder="1" applyAlignment="1">
      <alignment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2" applyNumberFormat="1" applyFont="1" applyFill="1" applyBorder="1" applyAlignment="1" applyProtection="1">
      <alignment horizontal="right"/>
      <protection/>
    </xf>
    <xf numFmtId="190" fontId="16" fillId="34" borderId="26" xfId="40" applyNumberFormat="1" applyFont="1" applyFill="1" applyBorder="1" applyAlignment="1">
      <alignment/>
    </xf>
    <xf numFmtId="3" fontId="60" fillId="34" borderId="26" xfId="0" applyNumberFormat="1" applyFont="1" applyFill="1" applyBorder="1" applyAlignment="1">
      <alignment vertical="center"/>
    </xf>
    <xf numFmtId="3" fontId="14" fillId="34" borderId="26" xfId="0" applyNumberFormat="1" applyFont="1" applyFill="1" applyBorder="1" applyAlignment="1">
      <alignment/>
    </xf>
    <xf numFmtId="190" fontId="14" fillId="0" borderId="26" xfId="40" applyNumberFormat="1" applyFont="1" applyBorder="1" applyAlignment="1">
      <alignment/>
    </xf>
    <xf numFmtId="3" fontId="14" fillId="0" borderId="26" xfId="40" applyNumberFormat="1" applyFont="1" applyBorder="1" applyAlignment="1">
      <alignment horizontal="right"/>
    </xf>
    <xf numFmtId="3" fontId="14" fillId="34" borderId="26" xfId="40" applyNumberFormat="1" applyFont="1" applyFill="1" applyBorder="1" applyAlignment="1">
      <alignment horizontal="right"/>
    </xf>
    <xf numFmtId="0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/>
    </xf>
    <xf numFmtId="0" fontId="14" fillId="34" borderId="26" xfId="0" applyFont="1" applyFill="1" applyBorder="1" applyAlignment="1">
      <alignment/>
    </xf>
    <xf numFmtId="3" fontId="14" fillId="0" borderId="26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0020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5731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17-20 DECEMBER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W10" sqref="W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2.281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00390625" style="0" customWidth="1"/>
    <col min="10" max="10" width="8.7109375" style="0" customWidth="1"/>
    <col min="11" max="11" width="12.140625" style="0" customWidth="1"/>
    <col min="12" max="12" width="8.140625" style="0" customWidth="1"/>
    <col min="13" max="13" width="12.00390625" style="0" customWidth="1"/>
    <col min="14" max="14" width="9.140625" style="0" customWidth="1"/>
    <col min="15" max="15" width="12.00390625" style="0" customWidth="1"/>
    <col min="16" max="16" width="8.8515625" style="0" customWidth="1"/>
    <col min="17" max="17" width="15.71093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2.8515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59" t="s">
        <v>0</v>
      </c>
      <c r="D2" s="61" t="s">
        <v>1</v>
      </c>
      <c r="E2" s="61" t="s">
        <v>2</v>
      </c>
      <c r="F2" s="65" t="s">
        <v>3</v>
      </c>
      <c r="G2" s="65" t="s">
        <v>4</v>
      </c>
      <c r="H2" s="65" t="s">
        <v>5</v>
      </c>
      <c r="I2" s="64" t="s">
        <v>18</v>
      </c>
      <c r="J2" s="64"/>
      <c r="K2" s="64" t="s">
        <v>6</v>
      </c>
      <c r="L2" s="64"/>
      <c r="M2" s="64" t="s">
        <v>7</v>
      </c>
      <c r="N2" s="64"/>
      <c r="O2" s="64" t="s">
        <v>8</v>
      </c>
      <c r="P2" s="64"/>
      <c r="Q2" s="64" t="s">
        <v>9</v>
      </c>
      <c r="R2" s="64"/>
      <c r="S2" s="64"/>
      <c r="T2" s="64"/>
      <c r="U2" s="64" t="s">
        <v>10</v>
      </c>
      <c r="V2" s="64"/>
      <c r="W2" s="64" t="s">
        <v>11</v>
      </c>
      <c r="X2" s="64"/>
      <c r="Y2" s="69"/>
    </row>
    <row r="3" spans="1:25" ht="30" customHeight="1">
      <c r="A3" s="13"/>
      <c r="B3" s="14"/>
      <c r="C3" s="60"/>
      <c r="D3" s="62"/>
      <c r="E3" s="63"/>
      <c r="F3" s="66"/>
      <c r="G3" s="66"/>
      <c r="H3" s="6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0" t="s">
        <v>21</v>
      </c>
      <c r="D4" s="71">
        <v>40164</v>
      </c>
      <c r="E4" s="72" t="s">
        <v>22</v>
      </c>
      <c r="F4" s="73" t="s">
        <v>23</v>
      </c>
      <c r="G4" s="73" t="s">
        <v>24</v>
      </c>
      <c r="H4" s="73">
        <v>1</v>
      </c>
      <c r="I4" s="74">
        <v>25408840</v>
      </c>
      <c r="J4" s="74">
        <v>18205</v>
      </c>
      <c r="K4" s="74">
        <v>27887530</v>
      </c>
      <c r="L4" s="74">
        <v>20248</v>
      </c>
      <c r="M4" s="74">
        <v>38136530</v>
      </c>
      <c r="N4" s="74">
        <v>27694</v>
      </c>
      <c r="O4" s="74">
        <v>44193030</v>
      </c>
      <c r="P4" s="74">
        <v>31698</v>
      </c>
      <c r="Q4" s="75">
        <f>+I4+K4+M4+O4</f>
        <v>135625930</v>
      </c>
      <c r="R4" s="75">
        <f>+J4+L4+N4+P4</f>
        <v>97845</v>
      </c>
      <c r="S4" s="76" t="e">
        <f>IF(Q4&lt;&gt;0,R4/G4,"")</f>
        <v>#VALUE!</v>
      </c>
      <c r="T4" s="76">
        <f>IF(Q4&lt;&gt;0,Q4/R4,"")</f>
        <v>1386.1304103428893</v>
      </c>
      <c r="U4" s="77">
        <v>0</v>
      </c>
      <c r="V4" s="78">
        <f>IF(U4&lt;&gt;0,-(U4-Q4)/U4,"")</f>
      </c>
      <c r="W4" s="79">
        <v>135625930</v>
      </c>
      <c r="X4" s="79">
        <v>97845</v>
      </c>
      <c r="Y4" s="50">
        <f>W4/X4</f>
        <v>1386.1304103428893</v>
      </c>
    </row>
    <row r="5" spans="1:25" ht="30" customHeight="1">
      <c r="A5" s="40">
        <v>2</v>
      </c>
      <c r="B5" s="41"/>
      <c r="C5" s="80" t="s">
        <v>32</v>
      </c>
      <c r="D5" s="71">
        <v>40157</v>
      </c>
      <c r="E5" s="72" t="s">
        <v>33</v>
      </c>
      <c r="F5" s="73">
        <v>31</v>
      </c>
      <c r="G5" s="73" t="s">
        <v>24</v>
      </c>
      <c r="H5" s="73">
        <v>2</v>
      </c>
      <c r="I5" s="88"/>
      <c r="J5" s="88"/>
      <c r="K5" s="88"/>
      <c r="L5" s="88"/>
      <c r="M5" s="88"/>
      <c r="N5" s="88"/>
      <c r="O5" s="88"/>
      <c r="P5" s="88"/>
      <c r="Q5" s="75">
        <v>13930875</v>
      </c>
      <c r="R5" s="75">
        <v>13405</v>
      </c>
      <c r="S5" s="76" t="e">
        <f>IF(Q5&lt;&gt;0,R5/G5,"")</f>
        <v>#VALUE!</v>
      </c>
      <c r="T5" s="76">
        <f>IF(Q5&lt;&gt;0,Q5/R5,"")</f>
        <v>1039.229765013055</v>
      </c>
      <c r="U5" s="77">
        <v>30516395</v>
      </c>
      <c r="V5" s="78">
        <f>IF(U5&lt;&gt;0,-(U5-Q5)/U5,"")</f>
        <v>-0.5434953899371141</v>
      </c>
      <c r="W5" s="51">
        <v>52516175</v>
      </c>
      <c r="X5" s="51">
        <v>52075</v>
      </c>
      <c r="Y5" s="50">
        <f>W5/X5</f>
        <v>1008.4719155064811</v>
      </c>
    </row>
    <row r="6" spans="1:25" ht="30" customHeight="1">
      <c r="A6" s="40">
        <v>3</v>
      </c>
      <c r="B6" s="41"/>
      <c r="C6" s="80" t="s">
        <v>25</v>
      </c>
      <c r="D6" s="71">
        <v>40137</v>
      </c>
      <c r="E6" s="72" t="s">
        <v>26</v>
      </c>
      <c r="F6" s="73">
        <v>35</v>
      </c>
      <c r="G6" s="73" t="s">
        <v>24</v>
      </c>
      <c r="H6" s="73">
        <v>5</v>
      </c>
      <c r="I6" s="81">
        <v>729890</v>
      </c>
      <c r="J6" s="81">
        <v>659</v>
      </c>
      <c r="K6" s="81">
        <v>1505460</v>
      </c>
      <c r="L6" s="81">
        <v>1398</v>
      </c>
      <c r="M6" s="81">
        <v>1971730</v>
      </c>
      <c r="N6" s="81">
        <v>1781</v>
      </c>
      <c r="O6" s="81">
        <v>1554570</v>
      </c>
      <c r="P6" s="81">
        <v>1372</v>
      </c>
      <c r="Q6" s="75">
        <f aca="true" t="shared" si="0" ref="Q4:R7">+I6+K6+M6+O6</f>
        <v>5761650</v>
      </c>
      <c r="R6" s="75">
        <f t="shared" si="0"/>
        <v>5210</v>
      </c>
      <c r="S6" s="76" t="e">
        <f aca="true" t="shared" si="1" ref="S4:S13">IF(Q6&lt;&gt;0,R6/G6,"")</f>
        <v>#VALUE!</v>
      </c>
      <c r="T6" s="76">
        <f aca="true" t="shared" si="2" ref="T4:T13">IF(Q6&lt;&gt;0,Q6/R6,"")</f>
        <v>1105.8829174664108</v>
      </c>
      <c r="U6" s="77">
        <v>13595930</v>
      </c>
      <c r="V6" s="78">
        <f aca="true" t="shared" si="3" ref="V4:V13">IF(U6&lt;&gt;0,-(U6-Q6)/U6,"")</f>
        <v>-0.5762224430399392</v>
      </c>
      <c r="W6" s="48">
        <v>281293520</v>
      </c>
      <c r="X6" s="48">
        <v>258291</v>
      </c>
      <c r="Y6" s="50">
        <f aca="true" t="shared" si="4" ref="Y4:Y13">W6/X6</f>
        <v>1089.056606695549</v>
      </c>
    </row>
    <row r="7" spans="1:25" ht="30" customHeight="1">
      <c r="A7" s="40">
        <v>4</v>
      </c>
      <c r="B7" s="41"/>
      <c r="C7" s="70" t="s">
        <v>36</v>
      </c>
      <c r="D7" s="71">
        <v>40150</v>
      </c>
      <c r="E7" s="72" t="s">
        <v>37</v>
      </c>
      <c r="F7" s="73">
        <v>20</v>
      </c>
      <c r="G7" s="73" t="s">
        <v>24</v>
      </c>
      <c r="H7" s="73">
        <v>3</v>
      </c>
      <c r="I7" s="90">
        <v>656075</v>
      </c>
      <c r="J7" s="90">
        <v>546</v>
      </c>
      <c r="K7" s="90">
        <v>996100</v>
      </c>
      <c r="L7" s="90">
        <v>819</v>
      </c>
      <c r="M7" s="90">
        <v>1251340</v>
      </c>
      <c r="N7" s="90">
        <v>1000</v>
      </c>
      <c r="O7" s="90">
        <v>1355080</v>
      </c>
      <c r="P7" s="90">
        <v>1075</v>
      </c>
      <c r="Q7" s="75">
        <f t="shared" si="0"/>
        <v>4258595</v>
      </c>
      <c r="R7" s="75">
        <f t="shared" si="0"/>
        <v>3440</v>
      </c>
      <c r="S7" s="76" t="e">
        <f t="shared" si="1"/>
        <v>#VALUE!</v>
      </c>
      <c r="T7" s="76">
        <f t="shared" si="2"/>
        <v>1237.9636627906978</v>
      </c>
      <c r="U7" s="77">
        <v>10053290</v>
      </c>
      <c r="V7" s="78">
        <f t="shared" si="3"/>
        <v>-0.5763978757202866</v>
      </c>
      <c r="W7" s="51">
        <v>37848500</v>
      </c>
      <c r="X7" s="51">
        <v>31571</v>
      </c>
      <c r="Y7" s="50">
        <f t="shared" si="4"/>
        <v>1198.8375407810965</v>
      </c>
    </row>
    <row r="8" spans="1:25" ht="30" customHeight="1">
      <c r="A8" s="40">
        <v>5</v>
      </c>
      <c r="B8" s="41"/>
      <c r="C8" s="70" t="s">
        <v>27</v>
      </c>
      <c r="D8" s="71">
        <v>40122</v>
      </c>
      <c r="E8" s="72" t="s">
        <v>26</v>
      </c>
      <c r="F8" s="73">
        <v>19</v>
      </c>
      <c r="G8" s="73" t="s">
        <v>24</v>
      </c>
      <c r="H8" s="73">
        <v>7</v>
      </c>
      <c r="I8" s="81">
        <v>417520</v>
      </c>
      <c r="J8" s="81">
        <v>306</v>
      </c>
      <c r="K8" s="81">
        <v>1125840</v>
      </c>
      <c r="L8" s="81">
        <v>852</v>
      </c>
      <c r="M8" s="81">
        <v>1458850</v>
      </c>
      <c r="N8" s="81">
        <v>1065</v>
      </c>
      <c r="O8" s="81">
        <v>1231420</v>
      </c>
      <c r="P8" s="81">
        <v>800</v>
      </c>
      <c r="Q8" s="75">
        <f>+I8+K8+M8+O8</f>
        <v>4233630</v>
      </c>
      <c r="R8" s="75">
        <f>+J8+L8+N8+P8</f>
        <v>3023</v>
      </c>
      <c r="S8" s="76" t="e">
        <f>IF(Q8&lt;&gt;0,R8/G8,"")</f>
        <v>#VALUE!</v>
      </c>
      <c r="T8" s="76">
        <f>IF(Q8&lt;&gt;0,Q8/R8,"")</f>
        <v>1400.4730400264639</v>
      </c>
      <c r="U8" s="77">
        <v>11567090</v>
      </c>
      <c r="V8" s="78">
        <f>IF(U8&lt;&gt;0,-(U8-Q8)/U8,"")</f>
        <v>-0.6339935109003215</v>
      </c>
      <c r="W8" s="48">
        <v>119257505</v>
      </c>
      <c r="X8" s="48">
        <v>80908</v>
      </c>
      <c r="Y8" s="50">
        <f>W8/X8</f>
        <v>1473.989036930835</v>
      </c>
    </row>
    <row r="9" spans="1:25" ht="30" customHeight="1">
      <c r="A9" s="40">
        <v>6</v>
      </c>
      <c r="B9" s="41"/>
      <c r="C9" s="89" t="s">
        <v>35</v>
      </c>
      <c r="D9" s="71">
        <v>40150</v>
      </c>
      <c r="E9" s="72" t="s">
        <v>26</v>
      </c>
      <c r="F9" s="73">
        <v>30</v>
      </c>
      <c r="G9" s="73" t="s">
        <v>24</v>
      </c>
      <c r="H9" s="73">
        <v>3</v>
      </c>
      <c r="I9" s="81">
        <v>228780</v>
      </c>
      <c r="J9" s="81">
        <v>232</v>
      </c>
      <c r="K9" s="81">
        <v>526820</v>
      </c>
      <c r="L9" s="81">
        <v>533</v>
      </c>
      <c r="M9" s="81">
        <v>1504330</v>
      </c>
      <c r="N9" s="81">
        <v>1606</v>
      </c>
      <c r="O9" s="81">
        <v>1532380</v>
      </c>
      <c r="P9" s="81">
        <v>1612</v>
      </c>
      <c r="Q9" s="75">
        <f aca="true" t="shared" si="5" ref="Q8:R13">+I9+K9+M9+O9</f>
        <v>3792310</v>
      </c>
      <c r="R9" s="75">
        <f t="shared" si="5"/>
        <v>3983</v>
      </c>
      <c r="S9" s="76" t="e">
        <f t="shared" si="1"/>
        <v>#VALUE!</v>
      </c>
      <c r="T9" s="76">
        <f t="shared" si="2"/>
        <v>952.1240271152398</v>
      </c>
      <c r="U9" s="77">
        <v>10710267</v>
      </c>
      <c r="V9" s="78">
        <f t="shared" si="3"/>
        <v>-0.6459182576867598</v>
      </c>
      <c r="W9" s="48">
        <v>31776972</v>
      </c>
      <c r="X9" s="48">
        <v>30188</v>
      </c>
      <c r="Y9" s="50">
        <f t="shared" si="4"/>
        <v>1052.6358818073406</v>
      </c>
    </row>
    <row r="10" spans="1:25" ht="30" customHeight="1">
      <c r="A10" s="40">
        <v>7</v>
      </c>
      <c r="B10" s="41"/>
      <c r="C10" s="80" t="s">
        <v>34</v>
      </c>
      <c r="D10" s="71">
        <v>40157</v>
      </c>
      <c r="E10" s="72" t="s">
        <v>26</v>
      </c>
      <c r="F10" s="73">
        <v>20</v>
      </c>
      <c r="G10" s="73" t="s">
        <v>24</v>
      </c>
      <c r="H10" s="73">
        <v>2</v>
      </c>
      <c r="I10" s="81">
        <v>526720</v>
      </c>
      <c r="J10" s="81">
        <v>472</v>
      </c>
      <c r="K10" s="81">
        <v>889600</v>
      </c>
      <c r="L10" s="81">
        <v>799</v>
      </c>
      <c r="M10" s="81">
        <v>1344740</v>
      </c>
      <c r="N10" s="81">
        <v>1289</v>
      </c>
      <c r="O10" s="81">
        <v>1007400</v>
      </c>
      <c r="P10" s="81">
        <v>877</v>
      </c>
      <c r="Q10" s="75">
        <f t="shared" si="5"/>
        <v>3768460</v>
      </c>
      <c r="R10" s="75">
        <f t="shared" si="5"/>
        <v>3437</v>
      </c>
      <c r="S10" s="76" t="e">
        <f t="shared" si="1"/>
        <v>#VALUE!</v>
      </c>
      <c r="T10" s="76">
        <f t="shared" si="2"/>
        <v>1096.4387547279605</v>
      </c>
      <c r="U10" s="77">
        <v>6847400</v>
      </c>
      <c r="V10" s="78">
        <f t="shared" si="3"/>
        <v>-0.4496509624090896</v>
      </c>
      <c r="W10" s="48">
        <v>12428260</v>
      </c>
      <c r="X10" s="48">
        <v>11123</v>
      </c>
      <c r="Y10" s="50">
        <f t="shared" si="4"/>
        <v>1117.3478378135394</v>
      </c>
    </row>
    <row r="11" spans="1:25" ht="30" customHeight="1">
      <c r="A11" s="40">
        <v>8</v>
      </c>
      <c r="B11" s="41"/>
      <c r="C11" s="85">
        <v>2012</v>
      </c>
      <c r="D11" s="71">
        <v>40129</v>
      </c>
      <c r="E11" s="86" t="s">
        <v>22</v>
      </c>
      <c r="F11" s="87">
        <v>39</v>
      </c>
      <c r="G11" s="87" t="s">
        <v>24</v>
      </c>
      <c r="H11" s="87">
        <v>6</v>
      </c>
      <c r="I11" s="74">
        <v>364440</v>
      </c>
      <c r="J11" s="74">
        <v>327</v>
      </c>
      <c r="K11" s="74">
        <v>744930</v>
      </c>
      <c r="L11" s="74">
        <v>700</v>
      </c>
      <c r="M11" s="74">
        <v>1156540</v>
      </c>
      <c r="N11" s="74">
        <v>1019</v>
      </c>
      <c r="O11" s="74">
        <v>1144180</v>
      </c>
      <c r="P11" s="74">
        <v>959</v>
      </c>
      <c r="Q11" s="75">
        <f t="shared" si="5"/>
        <v>3410090</v>
      </c>
      <c r="R11" s="75">
        <f t="shared" si="5"/>
        <v>3005</v>
      </c>
      <c r="S11" s="76" t="e">
        <f t="shared" si="1"/>
        <v>#VALUE!</v>
      </c>
      <c r="T11" s="76">
        <f t="shared" si="2"/>
        <v>1134.8053244592345</v>
      </c>
      <c r="U11" s="77">
        <v>9556210</v>
      </c>
      <c r="V11" s="78">
        <f t="shared" si="3"/>
        <v>-0.6431545560426152</v>
      </c>
      <c r="W11" s="79">
        <v>246575595</v>
      </c>
      <c r="X11" s="79">
        <v>212669</v>
      </c>
      <c r="Y11" s="50">
        <f t="shared" si="4"/>
        <v>1159.433650414494</v>
      </c>
    </row>
    <row r="12" spans="1:25" ht="30" customHeight="1">
      <c r="A12" s="40">
        <v>9</v>
      </c>
      <c r="B12" s="41"/>
      <c r="C12" s="70" t="s">
        <v>29</v>
      </c>
      <c r="D12" s="71">
        <v>40122</v>
      </c>
      <c r="E12" s="72" t="s">
        <v>30</v>
      </c>
      <c r="F12" s="73" t="s">
        <v>31</v>
      </c>
      <c r="G12" s="73">
        <v>25</v>
      </c>
      <c r="H12" s="73">
        <v>7</v>
      </c>
      <c r="I12" s="83">
        <v>396710</v>
      </c>
      <c r="J12" s="84">
        <v>358</v>
      </c>
      <c r="K12" s="81">
        <v>810830</v>
      </c>
      <c r="L12" s="81">
        <v>702</v>
      </c>
      <c r="M12" s="81">
        <v>990820</v>
      </c>
      <c r="N12" s="81">
        <v>903</v>
      </c>
      <c r="O12" s="81">
        <v>1000540</v>
      </c>
      <c r="P12" s="81">
        <v>821</v>
      </c>
      <c r="Q12" s="75">
        <f t="shared" si="5"/>
        <v>3198900</v>
      </c>
      <c r="R12" s="75">
        <f t="shared" si="5"/>
        <v>2784</v>
      </c>
      <c r="S12" s="76">
        <f t="shared" si="1"/>
        <v>111.36</v>
      </c>
      <c r="T12" s="76">
        <f t="shared" si="2"/>
        <v>1149.030172413793</v>
      </c>
      <c r="U12" s="77">
        <v>6415520</v>
      </c>
      <c r="V12" s="78">
        <f t="shared" si="3"/>
        <v>-0.5013810260119211</v>
      </c>
      <c r="W12" s="48">
        <v>135192285</v>
      </c>
      <c r="X12" s="48">
        <v>115725</v>
      </c>
      <c r="Y12" s="50">
        <f t="shared" si="4"/>
        <v>1168.2202203499676</v>
      </c>
    </row>
    <row r="13" spans="1:25" ht="30" customHeight="1">
      <c r="A13" s="40">
        <v>10</v>
      </c>
      <c r="B13" s="41"/>
      <c r="C13" s="70" t="s">
        <v>28</v>
      </c>
      <c r="D13" s="71">
        <v>40142</v>
      </c>
      <c r="E13" s="72" t="s">
        <v>22</v>
      </c>
      <c r="F13" s="73">
        <v>18</v>
      </c>
      <c r="G13" s="73" t="s">
        <v>24</v>
      </c>
      <c r="H13" s="73">
        <v>4</v>
      </c>
      <c r="I13" s="82">
        <v>180650</v>
      </c>
      <c r="J13" s="74">
        <v>154</v>
      </c>
      <c r="K13" s="74">
        <v>319785</v>
      </c>
      <c r="L13" s="74">
        <v>277</v>
      </c>
      <c r="M13" s="74">
        <v>384970</v>
      </c>
      <c r="N13" s="74">
        <v>335</v>
      </c>
      <c r="O13" s="74">
        <v>357125</v>
      </c>
      <c r="P13" s="74">
        <v>314</v>
      </c>
      <c r="Q13" s="75">
        <f t="shared" si="5"/>
        <v>1242530</v>
      </c>
      <c r="R13" s="75">
        <f t="shared" si="5"/>
        <v>1080</v>
      </c>
      <c r="S13" s="76" t="e">
        <f t="shared" si="1"/>
        <v>#VALUE!</v>
      </c>
      <c r="T13" s="76">
        <f t="shared" si="2"/>
        <v>1150.4907407407406</v>
      </c>
      <c r="U13" s="77">
        <v>3326420</v>
      </c>
      <c r="V13" s="78">
        <f t="shared" si="3"/>
        <v>-0.6264662910877159</v>
      </c>
      <c r="W13" s="79">
        <v>22602685</v>
      </c>
      <c r="X13" s="79">
        <v>19931</v>
      </c>
      <c r="Y13" s="50">
        <f t="shared" si="4"/>
        <v>1134.0467111534795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56" t="s">
        <v>17</v>
      </c>
      <c r="C15" s="57"/>
      <c r="D15" s="57"/>
      <c r="E15" s="58"/>
      <c r="F15" s="23"/>
      <c r="G15" s="23">
        <f>SUM(G4:G14)</f>
        <v>25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179222970</v>
      </c>
      <c r="R15" s="27">
        <f>SUM(R4:R14)</f>
        <v>137212</v>
      </c>
      <c r="S15" s="28">
        <f>R15/G15</f>
        <v>5488.48</v>
      </c>
      <c r="T15" s="49">
        <f>Q15/R15</f>
        <v>1306.175626038539</v>
      </c>
      <c r="U15" s="39">
        <v>105612732</v>
      </c>
      <c r="V15" s="38">
        <f>IF(U15&lt;&gt;0,-(U15-Q15)/U15,"")</f>
        <v>0.6969826138007679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7" t="s">
        <v>19</v>
      </c>
      <c r="V16" s="67"/>
      <c r="W16" s="67"/>
      <c r="X16" s="67"/>
      <c r="Y16" s="6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8"/>
      <c r="V17" s="68"/>
      <c r="W17" s="68"/>
      <c r="X17" s="68"/>
      <c r="Y17" s="6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8"/>
      <c r="V18" s="68"/>
      <c r="W18" s="68"/>
      <c r="X18" s="68"/>
      <c r="Y18" s="68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LENOVO USER</cp:lastModifiedBy>
  <cp:lastPrinted>2008-10-22T07:58:06Z</cp:lastPrinted>
  <dcterms:created xsi:type="dcterms:W3CDTF">2006-04-04T07:29:08Z</dcterms:created>
  <dcterms:modified xsi:type="dcterms:W3CDTF">2009-12-21T14:47:34Z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