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activeTab="0"/>
  </bookViews>
  <sheets>
    <sheet name="July 18-20 ... Liepos 18-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<sst xmlns="http://schemas.openxmlformats.org/spreadsheetml/2006/main" count="118" uniqueCount="87">
  <si>
    <t>ACME Film /
Warner Bros.</t>
  </si>
  <si>
    <t>Didžioji skruzdėlyčių karalystė
(Minuscule, Valley of the Lost Ants)</t>
  </si>
  <si>
    <t>Ledo šalis
(Frozen)</t>
  </si>
  <si>
    <t>Forum Cinemas /
WDSMPI</t>
  </si>
  <si>
    <t>Didis grožis
(La Grande belezza / The Great Beauty)</t>
  </si>
  <si>
    <t>Prior Entertainment</t>
  </si>
  <si>
    <t>Išvalymas: anarchija
(The Purge: Anarchy)</t>
  </si>
  <si>
    <t>Beždžionių planetos aušra
(Dawn of the Planet of the Apes)</t>
  </si>
  <si>
    <t>Forum Cinemas /
Universal</t>
  </si>
  <si>
    <t>Mona</t>
  </si>
  <si>
    <t>Incognito Films</t>
  </si>
  <si>
    <t>Incognito Films</t>
  </si>
  <si>
    <t>Movie</t>
  </si>
  <si>
    <t>Show count</t>
  </si>
  <si>
    <t>Change</t>
  </si>
  <si>
    <t>Operacija "Riešutai"
(The Nut Job)</t>
  </si>
  <si>
    <t>Prior Entertainment</t>
  </si>
  <si>
    <t>Piktadarės istorija
(Maleficent)</t>
  </si>
  <si>
    <t>Ties riba į rytojų
(Edge of Tomorrow)</t>
  </si>
  <si>
    <t>\</t>
  </si>
  <si>
    <t>Bendros
pajamos
(Lt)</t>
  </si>
  <si>
    <t>Bendras
žiūrovų
sk.</t>
  </si>
  <si>
    <t>Bendros
pajamos
(Eur)</t>
  </si>
  <si>
    <t>Theatrical Film Distribution /
20th Century Fox</t>
  </si>
  <si>
    <t>Meilės punšas
(Love Punch)</t>
  </si>
  <si>
    <t>Top Film / Incognito Films</t>
  </si>
  <si>
    <t>Transformeriai: išnykimo amžius
(Transformers: Age of Extinction)</t>
  </si>
  <si>
    <t>Forum Cinemas /
Paramount</t>
  </si>
  <si>
    <t>Meškų žemė 3D
(Land Of The Bears 3D)</t>
  </si>
  <si>
    <t>Kaip prisijaukinti slibiną 2
(How To Train Your Dragon 2)</t>
  </si>
  <si>
    <t>Theatrical Film Distribution</t>
  </si>
  <si>
    <t xml:space="preserve">July 18 - 20 d. Lithuanian top-30 </t>
  </si>
  <si>
    <t xml:space="preserve">Liepos 18 - 20 d. Lietuvos kino teatruose rodytų filmų top-30 </t>
  </si>
  <si>
    <t>July
11 - 13
GBO
(Lt)</t>
  </si>
  <si>
    <t>Liepos
11 - 13 d.
pajamos
(Lt)</t>
  </si>
  <si>
    <t>July
18 - 20
GBO
(Lt)</t>
  </si>
  <si>
    <t>Liepos
18 - 20 d.
pajamos
(Lt)</t>
  </si>
  <si>
    <t>July
18 - 20
ADM</t>
  </si>
  <si>
    <t>Liepos
18 - 20 d.
žiūrovų 
sk.</t>
  </si>
  <si>
    <t>July
18 - 20
GBO
(Eur)</t>
  </si>
  <si>
    <t>Liepos
18 - 20 d.
pajamos
(Eur)</t>
  </si>
  <si>
    <t>Kumba
(Khumba)</t>
  </si>
  <si>
    <t>-</t>
  </si>
  <si>
    <t>Atpildas
(The Railway Man)</t>
  </si>
  <si>
    <t>Lego filmas
(Lego Movie)</t>
  </si>
  <si>
    <t>Incognito Films</t>
  </si>
  <si>
    <t>Kartu ne savo noru
(Blended)</t>
  </si>
  <si>
    <t>Plastikas
(Plastic)</t>
  </si>
  <si>
    <t>Pasivaikščiojimas su dinozaurais
(Walking with Dinosaurs)</t>
  </si>
  <si>
    <t>Kraujo kerštas
(In The Blood)</t>
  </si>
  <si>
    <t>Incognito Films</t>
  </si>
  <si>
    <t>N</t>
  </si>
  <si>
    <t>Garsų pasaulio įrašai</t>
  </si>
  <si>
    <t xml:space="preserve">Platintojas </t>
  </si>
  <si>
    <t>Filmas</t>
  </si>
  <si>
    <t>Premjeros
data</t>
  </si>
  <si>
    <t>Pakitimas</t>
  </si>
  <si>
    <t>Seansų
sk.</t>
  </si>
  <si>
    <t>\</t>
  </si>
  <si>
    <t>ACME Film /
Warner Bros.</t>
  </si>
  <si>
    <t>Average ADM</t>
  </si>
  <si>
    <t>DCO count</t>
  </si>
  <si>
    <t>Week on screens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</si>
  <si>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</si>
  <si>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</si>
  <si>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</si>
  <si>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</si>
  <si>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</si>
  <si>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</si>
  <si>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</si>
  <si>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Dėl mūsų likimo ir žvaigždės kaltos
(The Fault In Our Stars)</t>
  </si>
  <si>
    <t>TOTAL:</t>
  </si>
  <si>
    <t>Forum Cinemas /
WDSMPI</t>
  </si>
  <si>
    <t>Atostogos
(Walking On Sunshine)</t>
  </si>
  <si>
    <t>Olis ir piratų lobis
(Dive Olly Dive and the Pirate Treasure)</t>
  </si>
  <si>
    <t>Theatrical Film Distribution</t>
  </si>
  <si>
    <t>Žiūrovų lanko-mumo vidurkis</t>
  </si>
  <si>
    <t>Kopijų 
sk.</t>
  </si>
  <si>
    <t>Rodymo 
savaitė</t>
  </si>
  <si>
    <t>Rio 2</t>
  </si>
  <si>
    <t>Nevykėliai po priedanga 2
(22 Jump Street)</t>
  </si>
  <si>
    <t>ACME Film /
Sony</t>
  </si>
  <si>
    <t>ACME Film</t>
  </si>
  <si>
    <t>ACME Film</t>
  </si>
  <si>
    <t>Aistrų vulkanas
(Volcano)</t>
  </si>
  <si>
    <t>-</t>
  </si>
  <si>
    <t>Žigolo
(Fading Gigolo)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</si>
</sst>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[$-409]dddd\,\ mmmm\ dd\,\ yyyy"/>
    <numFmt numFmtId="198" formatCode="yyyy\.mm\.dd;@"/>
    <numFmt numFmtId="199" formatCode="yyyy/mm/dd;@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\ &quot;Lt&quot;"/>
    <numFmt numFmtId="207" formatCode="#,##0.00\ &quot;Lt&quot;"/>
    <numFmt numFmtId="208" formatCode="#,##0"/>
    <numFmt numFmtId="209" formatCode="0"/>
    <numFmt numFmtId="210" formatCode="General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8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 wrapText="1"/>
    </xf>
    <xf numFmtId="3" fontId="3" fillId="2" borderId="14" xfId="0" applyNumberFormat="1" applyFont="1" applyFill="1" applyBorder="1" applyAlignment="1" applyProtection="1">
      <alignment horizontal="center" vertical="center" wrapText="1"/>
      <protection/>
    </xf>
    <xf numFmtId="3" fontId="3" fillId="2" borderId="14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" fontId="7" fillId="17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49" fontId="8" fillId="16" borderId="19" xfId="0" applyNumberFormat="1" applyFont="1" applyFill="1" applyBorder="1" applyAlignment="1">
      <alignment horizontal="center" vertical="center" wrapText="1"/>
    </xf>
    <xf numFmtId="49" fontId="8" fillId="16" borderId="20" xfId="0" applyNumberFormat="1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 wrapText="1"/>
    </xf>
    <xf numFmtId="49" fontId="8" fillId="8" borderId="23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vertical="justify" wrapText="1"/>
    </xf>
    <xf numFmtId="3" fontId="3" fillId="7" borderId="25" xfId="0" applyNumberFormat="1" applyFont="1" applyFill="1" applyBorder="1" applyAlignment="1">
      <alignment/>
    </xf>
    <xf numFmtId="0" fontId="3" fillId="7" borderId="25" xfId="0" applyFont="1" applyFill="1" applyBorder="1" applyAlignment="1">
      <alignment/>
    </xf>
    <xf numFmtId="1" fontId="3" fillId="7" borderId="25" xfId="0" applyNumberFormat="1" applyFont="1" applyFill="1" applyBorder="1" applyAlignment="1">
      <alignment/>
    </xf>
    <xf numFmtId="198" fontId="3" fillId="7" borderId="25" xfId="0" applyNumberFormat="1" applyFont="1" applyFill="1" applyBorder="1" applyAlignment="1">
      <alignment vertical="center" wrapText="1"/>
    </xf>
    <xf numFmtId="49" fontId="3" fillId="7" borderId="26" xfId="0" applyNumberFormat="1" applyFont="1" applyFill="1" applyBorder="1" applyAlignment="1">
      <alignment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49" fontId="2" fillId="7" borderId="28" xfId="0" applyNumberFormat="1" applyFont="1" applyFill="1" applyBorder="1" applyAlignment="1">
      <alignment horizontal="right" vertical="center" wrapText="1"/>
    </xf>
    <xf numFmtId="3" fontId="2" fillId="7" borderId="28" xfId="0" applyNumberFormat="1" applyFont="1" applyFill="1" applyBorder="1" applyAlignment="1">
      <alignment horizontal="center" vertical="center"/>
    </xf>
    <xf numFmtId="10" fontId="9" fillId="7" borderId="28" xfId="0" applyNumberFormat="1" applyFont="1" applyFill="1" applyBorder="1" applyAlignment="1">
      <alignment horizontal="center" vertical="center"/>
    </xf>
    <xf numFmtId="3" fontId="3" fillId="7" borderId="28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1" fontId="7" fillId="7" borderId="28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8" xfId="0" applyNumberFormat="1" applyFont="1" applyFill="1" applyBorder="1" applyAlignment="1">
      <alignment horizontal="center" vertical="center"/>
    </xf>
    <xf numFmtId="198" fontId="7" fillId="7" borderId="28" xfId="0" applyNumberFormat="1" applyFont="1" applyFill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7.04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Plastic_Litva_2014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.07.11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tostogos.ataskaita2014.07.18-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Zigolo.ataskaita2014.07.18-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MeskuZeme.ataskaita2014.07.18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 4-10 ... Liepos 4-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 11-17 ... Liepos 11-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Marijampole"/>
      <sheetName val="AtlantisSiauliai"/>
      <sheetName val="Alytus"/>
      <sheetName val="Garsas"/>
      <sheetName val="Tota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AtlantisSiauliai"/>
      <sheetName val="Pasaka"/>
      <sheetName val="Tot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Alytus"/>
      <sheetName val="Marijampolė"/>
      <sheetName val="AtlantisSiauliai"/>
      <sheetName val="Pasaka"/>
      <sheetName val="Romuva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5" width="14.00390625" style="6" bestFit="1" customWidth="1"/>
    <col min="6" max="6" width="14.00390625" style="6" customWidth="1"/>
    <col min="7" max="7" width="10.8515625" style="6" bestFit="1" customWidth="1"/>
    <col min="8" max="8" width="14.003906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31</v>
      </c>
    </row>
    <row r="2" spans="1:10" ht="19.5">
      <c r="A2" s="1" t="s">
        <v>32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8"/>
      <c r="B4" s="49"/>
      <c r="C4" s="50" t="s">
        <v>12</v>
      </c>
      <c r="D4" s="50" t="s">
        <v>35</v>
      </c>
      <c r="E4" s="50" t="s">
        <v>39</v>
      </c>
      <c r="F4" s="50" t="s">
        <v>33</v>
      </c>
      <c r="G4" s="50" t="s">
        <v>14</v>
      </c>
      <c r="H4" s="50" t="s">
        <v>37</v>
      </c>
      <c r="I4" s="50" t="s">
        <v>13</v>
      </c>
      <c r="J4" s="50" t="s">
        <v>60</v>
      </c>
      <c r="K4" s="50" t="s">
        <v>61</v>
      </c>
      <c r="L4" s="50" t="s">
        <v>62</v>
      </c>
      <c r="M4" s="50" t="s">
        <v>68</v>
      </c>
      <c r="N4" s="50" t="s">
        <v>63</v>
      </c>
      <c r="O4" s="50" t="s">
        <v>64</v>
      </c>
      <c r="P4" s="50" t="s">
        <v>69</v>
      </c>
      <c r="Q4" s="51" t="s">
        <v>65</v>
      </c>
    </row>
    <row r="5" spans="1:17" ht="57" customHeight="1" thickBot="1">
      <c r="A5" s="44"/>
      <c r="B5" s="45"/>
      <c r="C5" s="46" t="s">
        <v>54</v>
      </c>
      <c r="D5" s="46" t="s">
        <v>36</v>
      </c>
      <c r="E5" s="46" t="s">
        <v>40</v>
      </c>
      <c r="F5" s="46" t="s">
        <v>34</v>
      </c>
      <c r="G5" s="46" t="s">
        <v>56</v>
      </c>
      <c r="H5" s="46" t="s">
        <v>38</v>
      </c>
      <c r="I5" s="46" t="s">
        <v>57</v>
      </c>
      <c r="J5" s="46" t="s">
        <v>76</v>
      </c>
      <c r="K5" s="46" t="s">
        <v>77</v>
      </c>
      <c r="L5" s="46" t="s">
        <v>78</v>
      </c>
      <c r="M5" s="46" t="s">
        <v>20</v>
      </c>
      <c r="N5" s="46" t="s">
        <v>21</v>
      </c>
      <c r="O5" s="46" t="s">
        <v>22</v>
      </c>
      <c r="P5" s="46" t="s">
        <v>55</v>
      </c>
      <c r="Q5" s="47" t="s">
        <v>53</v>
      </c>
    </row>
    <row r="6" spans="1:17" ht="27.75" customHeight="1">
      <c r="A6" s="36">
        <v>1</v>
      </c>
      <c r="B6" s="73" t="s">
        <v>51</v>
      </c>
      <c r="C6" s="21" t="s">
        <v>7</v>
      </c>
      <c r="D6" s="39">
        <v>62144.26</v>
      </c>
      <c r="E6" s="41">
        <f>D6/3.452</f>
        <v>18002.39281575898</v>
      </c>
      <c r="F6" s="22" t="s">
        <v>85</v>
      </c>
      <c r="G6" s="23" t="s">
        <v>42</v>
      </c>
      <c r="H6" s="39">
        <v>3649</v>
      </c>
      <c r="I6" s="40">
        <v>109</v>
      </c>
      <c r="J6" s="42">
        <f>H6/I6</f>
        <v>33.477064220183486</v>
      </c>
      <c r="K6" s="40">
        <v>11</v>
      </c>
      <c r="L6" s="41">
        <v>1</v>
      </c>
      <c r="M6" s="39">
        <v>63894.26</v>
      </c>
      <c r="N6" s="39">
        <v>3764</v>
      </c>
      <c r="O6" s="32">
        <f aca="true" t="shared" si="0" ref="O6:O13">M6/3.452</f>
        <v>18509.345307068368</v>
      </c>
      <c r="P6" s="33">
        <v>41838</v>
      </c>
      <c r="Q6" s="34" t="s">
        <v>23</v>
      </c>
    </row>
    <row r="7" spans="1:17" ht="27.75" customHeight="1">
      <c r="A7" s="36">
        <f>A6+1</f>
        <v>2</v>
      </c>
      <c r="B7" s="37">
        <v>1</v>
      </c>
      <c r="C7" s="21" t="s">
        <v>29</v>
      </c>
      <c r="D7" s="39">
        <v>61698.48</v>
      </c>
      <c r="E7" s="41">
        <f aca="true" t="shared" si="1" ref="E7:E12">D7/3.452</f>
        <v>17873.256083429897</v>
      </c>
      <c r="F7" s="22">
        <v>221186.98</v>
      </c>
      <c r="G7" s="23">
        <f>(D7-F7)/F7</f>
        <v>-0.721057360609562</v>
      </c>
      <c r="H7" s="39">
        <v>3945</v>
      </c>
      <c r="I7" s="40">
        <v>181</v>
      </c>
      <c r="J7" s="42">
        <f>H7/I7</f>
        <v>21.795580110497237</v>
      </c>
      <c r="K7" s="40">
        <v>22</v>
      </c>
      <c r="L7" s="41">
        <v>3</v>
      </c>
      <c r="M7" s="39">
        <v>832094.13</v>
      </c>
      <c r="N7" s="39">
        <v>56497</v>
      </c>
      <c r="O7" s="32">
        <f t="shared" si="0"/>
        <v>241046.9669756663</v>
      </c>
      <c r="P7" s="33">
        <v>41824</v>
      </c>
      <c r="Q7" s="34" t="s">
        <v>23</v>
      </c>
    </row>
    <row r="8" spans="1:17" ht="27.75" customHeight="1">
      <c r="A8" s="36">
        <f aca="true" t="shared" si="2" ref="A8:A15">A7+1</f>
        <v>3</v>
      </c>
      <c r="B8" s="73" t="s">
        <v>51</v>
      </c>
      <c r="C8" s="21" t="s">
        <v>41</v>
      </c>
      <c r="D8" s="22">
        <v>41452</v>
      </c>
      <c r="E8" s="41">
        <f>D8/3.452</f>
        <v>12008.111239860951</v>
      </c>
      <c r="F8" s="22" t="s">
        <v>85</v>
      </c>
      <c r="G8" s="23" t="s">
        <v>42</v>
      </c>
      <c r="H8" s="22">
        <v>2866</v>
      </c>
      <c r="I8" s="18">
        <v>192</v>
      </c>
      <c r="J8" s="42">
        <f>H8/I8</f>
        <v>14.927083333333334</v>
      </c>
      <c r="K8" s="18">
        <v>23</v>
      </c>
      <c r="L8" s="32">
        <v>1</v>
      </c>
      <c r="M8" s="22">
        <v>41452</v>
      </c>
      <c r="N8" s="22">
        <v>2866</v>
      </c>
      <c r="O8" s="32">
        <f t="shared" si="0"/>
        <v>12008.111239860951</v>
      </c>
      <c r="P8" s="33">
        <v>41838</v>
      </c>
      <c r="Q8" s="34" t="s">
        <v>52</v>
      </c>
    </row>
    <row r="9" spans="1:17" ht="27.75" customHeight="1">
      <c r="A9" s="36">
        <f t="shared" si="2"/>
        <v>4</v>
      </c>
      <c r="B9" s="37">
        <v>2</v>
      </c>
      <c r="C9" s="21" t="s">
        <v>26</v>
      </c>
      <c r="D9" s="22">
        <v>30994.48</v>
      </c>
      <c r="E9" s="32">
        <f>D9/3.452</f>
        <v>8978.702201622247</v>
      </c>
      <c r="F9" s="22">
        <v>78844.16</v>
      </c>
      <c r="G9" s="23">
        <f>(D9-F9)/F9</f>
        <v>-0.6068893371430427</v>
      </c>
      <c r="H9" s="22">
        <v>1571</v>
      </c>
      <c r="I9" s="18">
        <v>64</v>
      </c>
      <c r="J9" s="8">
        <f>H9/I9</f>
        <v>24.546875</v>
      </c>
      <c r="K9" s="18">
        <v>10</v>
      </c>
      <c r="L9" s="32">
        <v>4</v>
      </c>
      <c r="M9" s="22">
        <v>721522.7</v>
      </c>
      <c r="N9" s="22">
        <v>40077</v>
      </c>
      <c r="O9" s="32">
        <f>M9/3.452</f>
        <v>209015.84588644264</v>
      </c>
      <c r="P9" s="33">
        <v>41817</v>
      </c>
      <c r="Q9" s="34" t="s">
        <v>27</v>
      </c>
    </row>
    <row r="10" spans="1:17" ht="27.75" customHeight="1">
      <c r="A10" s="36">
        <f t="shared" si="2"/>
        <v>5</v>
      </c>
      <c r="B10" s="73" t="s">
        <v>51</v>
      </c>
      <c r="C10" s="21" t="s">
        <v>6</v>
      </c>
      <c r="D10" s="22">
        <v>25860.6</v>
      </c>
      <c r="E10" s="41">
        <f>D10/3.452</f>
        <v>7491.483198146002</v>
      </c>
      <c r="F10" s="22" t="s">
        <v>85</v>
      </c>
      <c r="G10" s="23" t="s">
        <v>42</v>
      </c>
      <c r="H10" s="22">
        <v>1580</v>
      </c>
      <c r="I10" s="18">
        <v>105</v>
      </c>
      <c r="J10" s="42">
        <f>H10/I10</f>
        <v>15.047619047619047</v>
      </c>
      <c r="K10" s="18">
        <v>10</v>
      </c>
      <c r="L10" s="32">
        <v>1</v>
      </c>
      <c r="M10" s="22">
        <v>25860.6</v>
      </c>
      <c r="N10" s="22">
        <v>1580</v>
      </c>
      <c r="O10" s="32">
        <f>M10/3.452</f>
        <v>7491.483198146002</v>
      </c>
      <c r="P10" s="33">
        <v>41838</v>
      </c>
      <c r="Q10" s="34" t="s">
        <v>8</v>
      </c>
    </row>
    <row r="11" spans="1:17" ht="27.75" customHeight="1">
      <c r="A11" s="36">
        <f t="shared" si="2"/>
        <v>6</v>
      </c>
      <c r="B11" s="37">
        <v>3</v>
      </c>
      <c r="C11" s="21" t="s">
        <v>46</v>
      </c>
      <c r="D11" s="39">
        <v>18921</v>
      </c>
      <c r="E11" s="32">
        <f t="shared" si="1"/>
        <v>5481.17033603708</v>
      </c>
      <c r="F11" s="39">
        <v>57893.02</v>
      </c>
      <c r="G11" s="23">
        <f>(D11-F11)/F11</f>
        <v>-0.6731730353676488</v>
      </c>
      <c r="H11" s="39">
        <v>1111</v>
      </c>
      <c r="I11" s="40">
        <v>51</v>
      </c>
      <c r="J11" s="8">
        <f>H11/I11</f>
        <v>21.784313725490197</v>
      </c>
      <c r="K11" s="40">
        <v>8</v>
      </c>
      <c r="L11" s="41">
        <v>2</v>
      </c>
      <c r="M11" s="39">
        <v>134280.62</v>
      </c>
      <c r="N11" s="39">
        <v>9179</v>
      </c>
      <c r="O11" s="32">
        <f t="shared" si="0"/>
        <v>38899.3684820394</v>
      </c>
      <c r="P11" s="35">
        <v>41831</v>
      </c>
      <c r="Q11" s="34" t="s">
        <v>82</v>
      </c>
    </row>
    <row r="12" spans="1:17" ht="27.75" customHeight="1">
      <c r="A12" s="36">
        <f t="shared" si="2"/>
        <v>7</v>
      </c>
      <c r="B12" s="73" t="s">
        <v>51</v>
      </c>
      <c r="C12" s="38" t="s">
        <v>43</v>
      </c>
      <c r="D12" s="39">
        <v>7760.7</v>
      </c>
      <c r="E12" s="32">
        <f t="shared" si="1"/>
        <v>2248.174971031286</v>
      </c>
      <c r="F12" s="39" t="s">
        <v>85</v>
      </c>
      <c r="G12" s="23" t="s">
        <v>85</v>
      </c>
      <c r="H12" s="39">
        <v>481</v>
      </c>
      <c r="I12" s="40">
        <v>42</v>
      </c>
      <c r="J12" s="8">
        <f>H12/I12</f>
        <v>11.452380952380953</v>
      </c>
      <c r="K12" s="40">
        <v>9</v>
      </c>
      <c r="L12" s="41">
        <v>1</v>
      </c>
      <c r="M12" s="39">
        <v>7760.7</v>
      </c>
      <c r="N12" s="39">
        <v>481</v>
      </c>
      <c r="O12" s="32">
        <f t="shared" si="0"/>
        <v>2248.174971031286</v>
      </c>
      <c r="P12" s="33">
        <v>41838</v>
      </c>
      <c r="Q12" s="34" t="s">
        <v>82</v>
      </c>
    </row>
    <row r="13" spans="1:17" ht="27.75" customHeight="1">
      <c r="A13" s="36">
        <f t="shared" si="2"/>
        <v>8</v>
      </c>
      <c r="B13" s="37">
        <v>6</v>
      </c>
      <c r="C13" s="38" t="s">
        <v>80</v>
      </c>
      <c r="D13" s="39">
        <v>6422.2</v>
      </c>
      <c r="E13" s="41">
        <f>D13/3.452</f>
        <v>1860.4287369640788</v>
      </c>
      <c r="F13" s="39">
        <v>20250.81</v>
      </c>
      <c r="G13" s="23">
        <f>(D13-F13)/F13</f>
        <v>-0.682867006307402</v>
      </c>
      <c r="H13" s="39">
        <v>343</v>
      </c>
      <c r="I13" s="40">
        <v>12</v>
      </c>
      <c r="J13" s="8">
        <f>H13/I13</f>
        <v>28.583333333333332</v>
      </c>
      <c r="K13" s="40">
        <v>4</v>
      </c>
      <c r="L13" s="41">
        <v>6</v>
      </c>
      <c r="M13" s="39">
        <v>530726.41</v>
      </c>
      <c r="N13" s="39">
        <v>35105</v>
      </c>
      <c r="O13" s="32">
        <f t="shared" si="0"/>
        <v>153744.61471610662</v>
      </c>
      <c r="P13" s="33">
        <v>41803</v>
      </c>
      <c r="Q13" s="43" t="s">
        <v>81</v>
      </c>
    </row>
    <row r="14" spans="1:17" ht="27.75" customHeight="1">
      <c r="A14" s="36">
        <f t="shared" si="2"/>
        <v>9</v>
      </c>
      <c r="B14" s="37">
        <v>8</v>
      </c>
      <c r="C14" s="21" t="s">
        <v>86</v>
      </c>
      <c r="D14" s="22">
        <v>4889</v>
      </c>
      <c r="E14" s="41">
        <f>D14/3.452</f>
        <v>1416.2804171494786</v>
      </c>
      <c r="F14" s="22">
        <v>12881</v>
      </c>
      <c r="G14" s="23">
        <f>(D14-F14)/F14</f>
        <v>-0.6204487229252387</v>
      </c>
      <c r="H14" s="22">
        <v>295</v>
      </c>
      <c r="I14" s="18">
        <v>21</v>
      </c>
      <c r="J14" s="42">
        <f>H14/I14</f>
        <v>14.047619047619047</v>
      </c>
      <c r="K14" s="18">
        <v>6</v>
      </c>
      <c r="L14" s="32">
        <v>5</v>
      </c>
      <c r="M14" s="22">
        <v>171716.19999999998</v>
      </c>
      <c r="N14" s="22">
        <v>11489</v>
      </c>
      <c r="O14" s="32">
        <f>M14/3.452</f>
        <v>49743.974507531864</v>
      </c>
      <c r="P14" s="33">
        <v>41810</v>
      </c>
      <c r="Q14" s="34" t="s">
        <v>11</v>
      </c>
    </row>
    <row r="15" spans="1:17" ht="27.75" customHeight="1">
      <c r="A15" s="36">
        <f t="shared" si="2"/>
        <v>10</v>
      </c>
      <c r="B15" s="37">
        <v>7</v>
      </c>
      <c r="C15" s="21" t="s">
        <v>70</v>
      </c>
      <c r="D15" s="22">
        <v>4333.7</v>
      </c>
      <c r="E15" s="41">
        <f>D15/3.452</f>
        <v>1255.417149478563</v>
      </c>
      <c r="F15" s="22">
        <v>15668</v>
      </c>
      <c r="G15" s="23">
        <f>(D15-F15)/F15</f>
        <v>-0.7234043911156497</v>
      </c>
      <c r="H15" s="22">
        <v>253</v>
      </c>
      <c r="I15" s="18">
        <v>12</v>
      </c>
      <c r="J15" s="42">
        <f>H15/I15</f>
        <v>21.083333333333332</v>
      </c>
      <c r="K15" s="18">
        <v>3</v>
      </c>
      <c r="L15" s="32">
        <v>5</v>
      </c>
      <c r="M15" s="22">
        <v>322072.48</v>
      </c>
      <c r="N15" s="22">
        <v>23286</v>
      </c>
      <c r="O15" s="32">
        <f>M15/3.452</f>
        <v>93300.25492468134</v>
      </c>
      <c r="P15" s="33">
        <v>41810</v>
      </c>
      <c r="Q15" s="34" t="s">
        <v>23</v>
      </c>
    </row>
    <row r="16" spans="1:17" ht="15.75">
      <c r="A16" s="7"/>
      <c r="B16" s="7"/>
      <c r="C16" s="24" t="s">
        <v>66</v>
      </c>
      <c r="D16" s="10">
        <f>SUM(D6:D15)</f>
        <v>264476.42000000004</v>
      </c>
      <c r="E16" s="10">
        <f>SUM(E6:E15)</f>
        <v>76615.41714947857</v>
      </c>
      <c r="F16" s="10">
        <v>469137.87000000005</v>
      </c>
      <c r="G16" s="26">
        <f>(D16-F16)/F16</f>
        <v>-0.43625011555771437</v>
      </c>
      <c r="H16" s="10">
        <f>SUM(H6:H15)</f>
        <v>16094</v>
      </c>
      <c r="I16" s="25"/>
      <c r="J16" s="11"/>
      <c r="K16" s="12"/>
      <c r="L16" s="11"/>
      <c r="M16" s="9"/>
      <c r="N16" s="9"/>
      <c r="O16" s="19"/>
      <c r="P16" s="20"/>
      <c r="Q16" s="29"/>
    </row>
    <row r="17" spans="1:17" ht="15.75">
      <c r="A17" s="13"/>
      <c r="B17" s="13"/>
      <c r="C17" s="27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30"/>
    </row>
    <row r="18" spans="1:17" ht="27.75" customHeight="1">
      <c r="A18" s="36">
        <f>A15+1</f>
        <v>11</v>
      </c>
      <c r="B18" s="37">
        <v>4</v>
      </c>
      <c r="C18" s="21" t="s">
        <v>73</v>
      </c>
      <c r="D18" s="22">
        <v>3904.5</v>
      </c>
      <c r="E18" s="32">
        <f>D18/3.452</f>
        <v>1131.0834298957127</v>
      </c>
      <c r="F18" s="22">
        <v>23349.7</v>
      </c>
      <c r="G18" s="23">
        <f>(D18-F18)/F18</f>
        <v>-0.832781577493501</v>
      </c>
      <c r="H18" s="22">
        <v>231</v>
      </c>
      <c r="I18" s="18">
        <v>22</v>
      </c>
      <c r="J18" s="8">
        <f>H18/I18</f>
        <v>10.5</v>
      </c>
      <c r="K18" s="18">
        <v>8</v>
      </c>
      <c r="L18" s="32">
        <v>2</v>
      </c>
      <c r="M18" s="22">
        <v>53585.8</v>
      </c>
      <c r="N18" s="22">
        <v>3948</v>
      </c>
      <c r="O18" s="32">
        <f>M18/3.452</f>
        <v>15523.117033603708</v>
      </c>
      <c r="P18" s="35">
        <v>41831</v>
      </c>
      <c r="Q18" s="34" t="s">
        <v>45</v>
      </c>
    </row>
    <row r="19" spans="1:17" ht="27.75" customHeight="1">
      <c r="A19" s="36">
        <f>A18+1</f>
        <v>12</v>
      </c>
      <c r="B19" s="37">
        <v>11</v>
      </c>
      <c r="C19" s="21" t="s">
        <v>18</v>
      </c>
      <c r="D19" s="22">
        <v>2042</v>
      </c>
      <c r="E19" s="32">
        <f>D19/3.452</f>
        <v>591.5411355735805</v>
      </c>
      <c r="F19" s="22">
        <v>5049</v>
      </c>
      <c r="G19" s="23">
        <f>(D19-F19)/F19</f>
        <v>-0.5955634779164191</v>
      </c>
      <c r="H19" s="22">
        <v>105</v>
      </c>
      <c r="I19" s="18">
        <v>6</v>
      </c>
      <c r="J19" s="8">
        <f>H19/I19</f>
        <v>17.5</v>
      </c>
      <c r="K19" s="18">
        <v>2</v>
      </c>
      <c r="L19" s="32">
        <v>8</v>
      </c>
      <c r="M19" s="22">
        <v>503313.72</v>
      </c>
      <c r="N19" s="22">
        <v>27984</v>
      </c>
      <c r="O19" s="32">
        <f>M19/3.452</f>
        <v>145803.51100811124</v>
      </c>
      <c r="P19" s="35">
        <v>41789</v>
      </c>
      <c r="Q19" s="34" t="s">
        <v>59</v>
      </c>
    </row>
    <row r="20" spans="1:17" ht="27.75" customHeight="1">
      <c r="A20" s="36">
        <f>A19+1</f>
        <v>13</v>
      </c>
      <c r="B20" s="37">
        <v>10</v>
      </c>
      <c r="C20" s="21" t="s">
        <v>17</v>
      </c>
      <c r="D20" s="22">
        <v>1252</v>
      </c>
      <c r="E20" s="32">
        <f>D20/3.452</f>
        <v>362.6882966396292</v>
      </c>
      <c r="F20" s="22">
        <v>8057.96</v>
      </c>
      <c r="G20" s="23">
        <f>(D20-F20)/F20</f>
        <v>-0.844625686898421</v>
      </c>
      <c r="H20" s="22">
        <v>73</v>
      </c>
      <c r="I20" s="18">
        <v>10</v>
      </c>
      <c r="J20" s="8">
        <f>H20/I20</f>
        <v>7.3</v>
      </c>
      <c r="K20" s="18">
        <v>4</v>
      </c>
      <c r="L20" s="32">
        <v>7</v>
      </c>
      <c r="M20" s="22">
        <v>491222.35</v>
      </c>
      <c r="N20" s="22">
        <v>30452</v>
      </c>
      <c r="O20" s="32">
        <f>M20/3.452</f>
        <v>142300.7966396292</v>
      </c>
      <c r="P20" s="35">
        <v>41796</v>
      </c>
      <c r="Q20" s="34" t="s">
        <v>72</v>
      </c>
    </row>
    <row r="21" spans="1:17" ht="27.75" customHeight="1">
      <c r="A21" s="36">
        <f>A20+1</f>
        <v>14</v>
      </c>
      <c r="B21" s="37">
        <v>9</v>
      </c>
      <c r="C21" s="21" t="s">
        <v>15</v>
      </c>
      <c r="D21" s="22">
        <v>1235</v>
      </c>
      <c r="E21" s="41">
        <f>D21/3.452</f>
        <v>357.76361529548086</v>
      </c>
      <c r="F21" s="22">
        <v>9589.64</v>
      </c>
      <c r="G21" s="23">
        <f>(D21-F21)/F21</f>
        <v>-0.8712151863886444</v>
      </c>
      <c r="H21" s="22">
        <v>96</v>
      </c>
      <c r="I21" s="18">
        <v>24</v>
      </c>
      <c r="J21" s="8">
        <f>H21/I21</f>
        <v>4</v>
      </c>
      <c r="K21" s="18">
        <v>8</v>
      </c>
      <c r="L21" s="32">
        <v>11</v>
      </c>
      <c r="M21" s="22">
        <v>674018.7899999999</v>
      </c>
      <c r="N21" s="22">
        <v>51036</v>
      </c>
      <c r="O21" s="32">
        <f>M21/3.452</f>
        <v>195254.5741599073</v>
      </c>
      <c r="P21" s="35">
        <v>41768</v>
      </c>
      <c r="Q21" s="34" t="s">
        <v>16</v>
      </c>
    </row>
    <row r="22" spans="1:17" ht="27.75" customHeight="1">
      <c r="A22" s="36">
        <f>A21+1</f>
        <v>15</v>
      </c>
      <c r="B22" s="37">
        <v>5</v>
      </c>
      <c r="C22" s="38" t="s">
        <v>47</v>
      </c>
      <c r="D22" s="39">
        <v>1024</v>
      </c>
      <c r="E22" s="32">
        <f>D22/3.452</f>
        <v>296.6396292004635</v>
      </c>
      <c r="F22" s="39">
        <v>21416.6</v>
      </c>
      <c r="G22" s="23">
        <f>(D22-F22)/F22</f>
        <v>-0.9521866215925964</v>
      </c>
      <c r="H22" s="39">
        <v>59</v>
      </c>
      <c r="I22" s="40">
        <v>9</v>
      </c>
      <c r="J22" s="8">
        <f>H22/I22</f>
        <v>6.555555555555555</v>
      </c>
      <c r="K22" s="40">
        <v>5</v>
      </c>
      <c r="L22" s="41">
        <v>2</v>
      </c>
      <c r="M22" s="39">
        <v>38697.8</v>
      </c>
      <c r="N22" s="39">
        <v>2779</v>
      </c>
      <c r="O22" s="32">
        <f>M22/3.452</f>
        <v>11210.254924681345</v>
      </c>
      <c r="P22" s="35">
        <v>41831</v>
      </c>
      <c r="Q22" s="34" t="s">
        <v>25</v>
      </c>
    </row>
    <row r="23" spans="1:17" ht="27.75" customHeight="1">
      <c r="A23" s="36">
        <f>A22+1</f>
        <v>16</v>
      </c>
      <c r="B23" s="37">
        <v>12</v>
      </c>
      <c r="C23" s="21" t="s">
        <v>79</v>
      </c>
      <c r="D23" s="22">
        <v>948</v>
      </c>
      <c r="E23" s="32">
        <f>D23/3.452</f>
        <v>274.6234067207416</v>
      </c>
      <c r="F23" s="22">
        <v>4936</v>
      </c>
      <c r="G23" s="23">
        <f>(D23-F23)/F23</f>
        <v>-0.8079416531604539</v>
      </c>
      <c r="H23" s="22">
        <v>68</v>
      </c>
      <c r="I23" s="18">
        <v>7</v>
      </c>
      <c r="J23" s="8">
        <f>H23/I23</f>
        <v>9.714285714285714</v>
      </c>
      <c r="K23" s="18">
        <v>3</v>
      </c>
      <c r="L23" s="32">
        <v>15</v>
      </c>
      <c r="M23" s="22">
        <v>1461898.63</v>
      </c>
      <c r="N23" s="22">
        <v>102031</v>
      </c>
      <c r="O23" s="32">
        <f>M23/3.452</f>
        <v>423493.23001158744</v>
      </c>
      <c r="P23" s="33">
        <v>41740</v>
      </c>
      <c r="Q23" s="34" t="s">
        <v>23</v>
      </c>
    </row>
    <row r="24" spans="1:17" ht="27.75" customHeight="1">
      <c r="A24" s="36">
        <f>A23+1</f>
        <v>17</v>
      </c>
      <c r="B24" s="37">
        <v>13</v>
      </c>
      <c r="C24" s="21" t="s">
        <v>84</v>
      </c>
      <c r="D24" s="22">
        <v>733</v>
      </c>
      <c r="E24" s="41">
        <f>D24/3.452</f>
        <v>212.3406720741599</v>
      </c>
      <c r="F24" s="22">
        <v>4025</v>
      </c>
      <c r="G24" s="23">
        <f>(D24-F24)/F24</f>
        <v>-0.817888198757764</v>
      </c>
      <c r="H24" s="22">
        <v>48</v>
      </c>
      <c r="I24" s="18">
        <v>9</v>
      </c>
      <c r="J24" s="42">
        <f>H24/I24</f>
        <v>5.333333333333333</v>
      </c>
      <c r="K24" s="18">
        <v>4</v>
      </c>
      <c r="L24" s="32">
        <v>3</v>
      </c>
      <c r="M24" s="22">
        <v>24040</v>
      </c>
      <c r="N24" s="22">
        <v>1661</v>
      </c>
      <c r="O24" s="32">
        <f>M24/3.452</f>
        <v>6964.078794901507</v>
      </c>
      <c r="P24" s="33">
        <v>41824</v>
      </c>
      <c r="Q24" s="34" t="s">
        <v>30</v>
      </c>
    </row>
    <row r="25" spans="1:17" ht="27.75" customHeight="1">
      <c r="A25" s="36">
        <f>A24+1</f>
        <v>18</v>
      </c>
      <c r="B25" s="37" t="s">
        <v>85</v>
      </c>
      <c r="C25" s="21" t="s">
        <v>2</v>
      </c>
      <c r="D25" s="22">
        <v>144</v>
      </c>
      <c r="E25" s="41">
        <f>D25/3.452</f>
        <v>41.71494785631518</v>
      </c>
      <c r="F25" s="22" t="s">
        <v>85</v>
      </c>
      <c r="G25" s="23" t="s">
        <v>42</v>
      </c>
      <c r="H25" s="22">
        <v>24</v>
      </c>
      <c r="I25" s="18">
        <v>3</v>
      </c>
      <c r="J25" s="42">
        <f>H25/I25</f>
        <v>8</v>
      </c>
      <c r="K25" s="18">
        <v>1</v>
      </c>
      <c r="L25" s="32"/>
      <c r="M25" s="22">
        <v>1789624.24</v>
      </c>
      <c r="N25" s="22">
        <v>122456</v>
      </c>
      <c r="O25" s="32">
        <f>M25/3.452</f>
        <v>518431.123986095</v>
      </c>
      <c r="P25" s="35">
        <v>41642</v>
      </c>
      <c r="Q25" s="34" t="s">
        <v>3</v>
      </c>
    </row>
    <row r="26" spans="1:17" ht="27.75" customHeight="1">
      <c r="A26" s="36">
        <f>A25+1</f>
        <v>19</v>
      </c>
      <c r="B26" s="31">
        <v>17</v>
      </c>
      <c r="C26" s="21" t="s">
        <v>28</v>
      </c>
      <c r="D26" s="22">
        <v>144</v>
      </c>
      <c r="E26" s="32">
        <f>D26/3.452</f>
        <v>41.71494785631518</v>
      </c>
      <c r="F26" s="22">
        <v>506</v>
      </c>
      <c r="G26" s="23">
        <f>(D26-F26)/F26</f>
        <v>-0.7154150197628458</v>
      </c>
      <c r="H26" s="22">
        <v>10</v>
      </c>
      <c r="I26" s="18">
        <v>2</v>
      </c>
      <c r="J26" s="8">
        <f>H26/I26</f>
        <v>5</v>
      </c>
      <c r="K26" s="18">
        <v>1</v>
      </c>
      <c r="L26" s="32">
        <v>9</v>
      </c>
      <c r="M26" s="22">
        <v>79182.15</v>
      </c>
      <c r="N26" s="22">
        <v>5451</v>
      </c>
      <c r="O26" s="32">
        <f>M26/3.452</f>
        <v>22938.050405561993</v>
      </c>
      <c r="P26" s="33">
        <v>41782</v>
      </c>
      <c r="Q26" s="34" t="s">
        <v>50</v>
      </c>
    </row>
    <row r="27" spans="1:17" ht="27.75" customHeight="1">
      <c r="A27" s="36">
        <f>A26+1</f>
        <v>20</v>
      </c>
      <c r="B27" s="37">
        <v>14</v>
      </c>
      <c r="C27" s="21" t="s">
        <v>49</v>
      </c>
      <c r="D27" s="22">
        <v>138</v>
      </c>
      <c r="E27" s="41">
        <f>D27/3.452</f>
        <v>39.97682502896871</v>
      </c>
      <c r="F27" s="22">
        <v>1928.5</v>
      </c>
      <c r="G27" s="23">
        <f>(D27-F27)/F27</f>
        <v>-0.9284417941405237</v>
      </c>
      <c r="H27" s="22">
        <v>13</v>
      </c>
      <c r="I27" s="18">
        <v>3</v>
      </c>
      <c r="J27" s="42">
        <f>H27/I27</f>
        <v>4.333333333333333</v>
      </c>
      <c r="K27" s="18">
        <v>1</v>
      </c>
      <c r="L27" s="32">
        <v>3</v>
      </c>
      <c r="M27" s="22">
        <v>16246</v>
      </c>
      <c r="N27" s="22">
        <v>1121</v>
      </c>
      <c r="O27" s="32">
        <f>M27/3.452</f>
        <v>4706.257242178447</v>
      </c>
      <c r="P27" s="33">
        <v>41824</v>
      </c>
      <c r="Q27" s="34" t="s">
        <v>52</v>
      </c>
    </row>
    <row r="28" spans="1:17" ht="15.75">
      <c r="A28" s="28"/>
      <c r="B28" s="7"/>
      <c r="C28" s="24" t="s">
        <v>67</v>
      </c>
      <c r="D28" s="10">
        <f>SUM(D18:D27)+D16</f>
        <v>276040.92000000004</v>
      </c>
      <c r="E28" s="10">
        <f>SUM(E18:E27)+E16</f>
        <v>79965.50405561994</v>
      </c>
      <c r="F28" s="10">
        <v>489300.37000000005</v>
      </c>
      <c r="G28" s="26">
        <f>(D28-F28)/F28</f>
        <v>-0.4358456749174336</v>
      </c>
      <c r="H28" s="10">
        <f>SUM(H18:H27)+H16</f>
        <v>16821</v>
      </c>
      <c r="I28" s="25"/>
      <c r="J28" s="8"/>
      <c r="K28" s="12"/>
      <c r="L28" s="11"/>
      <c r="M28" s="9"/>
      <c r="N28" s="9"/>
      <c r="O28" s="32"/>
      <c r="P28" s="20"/>
      <c r="Q28" s="29"/>
    </row>
    <row r="29" spans="1:17" ht="15.75">
      <c r="A29" s="13"/>
      <c r="B29" s="13"/>
      <c r="C29" s="27"/>
      <c r="D29" s="14" t="s">
        <v>58</v>
      </c>
      <c r="E29" s="15"/>
      <c r="F29" s="14" t="s">
        <v>19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30"/>
    </row>
    <row r="30" spans="1:17" ht="27.75" customHeight="1">
      <c r="A30" s="36">
        <f>A27+1</f>
        <v>21</v>
      </c>
      <c r="B30" s="37" t="s">
        <v>85</v>
      </c>
      <c r="C30" s="21" t="s">
        <v>1</v>
      </c>
      <c r="D30" s="22">
        <v>72</v>
      </c>
      <c r="E30" s="41">
        <f>D30/3.452</f>
        <v>20.85747392815759</v>
      </c>
      <c r="F30" s="22" t="s">
        <v>85</v>
      </c>
      <c r="G30" s="22" t="s">
        <v>85</v>
      </c>
      <c r="H30" s="22">
        <v>12</v>
      </c>
      <c r="I30" s="18">
        <v>3</v>
      </c>
      <c r="J30" s="42">
        <f>H30/I30</f>
        <v>4</v>
      </c>
      <c r="K30" s="18">
        <v>1</v>
      </c>
      <c r="L30" s="32"/>
      <c r="M30" s="22">
        <v>304095.21</v>
      </c>
      <c r="N30" s="22">
        <v>21524</v>
      </c>
      <c r="O30" s="32">
        <f>M30/3.452</f>
        <v>88092.47103128622</v>
      </c>
      <c r="P30" s="35">
        <v>41691</v>
      </c>
      <c r="Q30" s="34" t="s">
        <v>83</v>
      </c>
    </row>
    <row r="31" spans="1:17" ht="27.75" customHeight="1">
      <c r="A31" s="36">
        <f>A30+1</f>
        <v>22</v>
      </c>
      <c r="B31" s="37">
        <v>23</v>
      </c>
      <c r="C31" s="21" t="s">
        <v>48</v>
      </c>
      <c r="D31" s="22">
        <v>68</v>
      </c>
      <c r="E31" s="32">
        <f>D31/3.452</f>
        <v>19.69872537659328</v>
      </c>
      <c r="F31" s="22">
        <v>114</v>
      </c>
      <c r="G31" s="23">
        <f>(D31-F31)/F31</f>
        <v>-0.40350877192982454</v>
      </c>
      <c r="H31" s="22">
        <v>12</v>
      </c>
      <c r="I31" s="18">
        <v>3</v>
      </c>
      <c r="J31" s="8">
        <f>H31/I31</f>
        <v>4</v>
      </c>
      <c r="K31" s="18">
        <v>1</v>
      </c>
      <c r="L31" s="32"/>
      <c r="M31" s="22">
        <v>478070.36</v>
      </c>
      <c r="N31" s="22">
        <v>32382</v>
      </c>
      <c r="O31" s="32">
        <f>M31/3.452</f>
        <v>138490.8342989571</v>
      </c>
      <c r="P31" s="35">
        <v>41628</v>
      </c>
      <c r="Q31" s="34" t="s">
        <v>23</v>
      </c>
    </row>
    <row r="32" spans="1:17" ht="27.75" customHeight="1">
      <c r="A32" s="36">
        <f>A31+1</f>
        <v>23</v>
      </c>
      <c r="B32" s="37" t="s">
        <v>42</v>
      </c>
      <c r="C32" s="21" t="s">
        <v>9</v>
      </c>
      <c r="D32" s="22">
        <v>60</v>
      </c>
      <c r="E32" s="41">
        <f>D32/3.452</f>
        <v>17.381228273464657</v>
      </c>
      <c r="F32" s="22" t="s">
        <v>85</v>
      </c>
      <c r="G32" s="22" t="s">
        <v>85</v>
      </c>
      <c r="H32" s="22">
        <v>7</v>
      </c>
      <c r="I32" s="18">
        <v>1</v>
      </c>
      <c r="J32" s="42">
        <f>H32/I32</f>
        <v>7</v>
      </c>
      <c r="K32" s="18">
        <v>1</v>
      </c>
      <c r="L32" s="32"/>
      <c r="M32" s="22">
        <v>8144.5</v>
      </c>
      <c r="N32" s="22">
        <v>575</v>
      </c>
      <c r="O32" s="32">
        <f>M32/3.452</f>
        <v>2359.356894553882</v>
      </c>
      <c r="P32" s="33">
        <v>41782</v>
      </c>
      <c r="Q32" s="34" t="s">
        <v>10</v>
      </c>
    </row>
    <row r="33" spans="1:17" ht="27.75" customHeight="1">
      <c r="A33" s="36">
        <f>A32+1</f>
        <v>24</v>
      </c>
      <c r="B33" s="37">
        <v>18</v>
      </c>
      <c r="C33" s="21" t="s">
        <v>74</v>
      </c>
      <c r="D33" s="22">
        <v>60</v>
      </c>
      <c r="E33" s="41">
        <f>D33/3.452</f>
        <v>17.381228273464657</v>
      </c>
      <c r="F33" s="22">
        <v>474</v>
      </c>
      <c r="G33" s="23">
        <f>(D33-F33)/F33</f>
        <v>-0.8734177215189873</v>
      </c>
      <c r="H33" s="22">
        <v>7</v>
      </c>
      <c r="I33" s="18">
        <v>3</v>
      </c>
      <c r="J33" s="42">
        <f>H33/I33</f>
        <v>2.3333333333333335</v>
      </c>
      <c r="K33" s="18">
        <v>1</v>
      </c>
      <c r="L33" s="32">
        <v>7</v>
      </c>
      <c r="M33" s="22">
        <v>124860.59</v>
      </c>
      <c r="N33" s="22">
        <v>9943</v>
      </c>
      <c r="O33" s="32">
        <f>M33/3.452</f>
        <v>36170.50695249131</v>
      </c>
      <c r="P33" s="35">
        <v>41796</v>
      </c>
      <c r="Q33" s="34" t="s">
        <v>75</v>
      </c>
    </row>
    <row r="34" spans="1:17" ht="27.75" customHeight="1">
      <c r="A34" s="36">
        <f>A33+1</f>
        <v>25</v>
      </c>
      <c r="B34" s="37">
        <v>20</v>
      </c>
      <c r="C34" s="21" t="s">
        <v>24</v>
      </c>
      <c r="D34" s="22">
        <v>44</v>
      </c>
      <c r="E34" s="41">
        <f>D34/3.452</f>
        <v>12.746234067207416</v>
      </c>
      <c r="F34" s="22">
        <v>227</v>
      </c>
      <c r="G34" s="23">
        <f>(D34-F34)/F34</f>
        <v>-0.8061674008810573</v>
      </c>
      <c r="H34" s="22">
        <v>4</v>
      </c>
      <c r="I34" s="18">
        <v>2</v>
      </c>
      <c r="J34" s="42">
        <f>H34/I34</f>
        <v>2</v>
      </c>
      <c r="K34" s="18">
        <v>2</v>
      </c>
      <c r="L34" s="32">
        <v>4</v>
      </c>
      <c r="M34" s="22">
        <v>42778.5</v>
      </c>
      <c r="N34" s="22">
        <v>2757</v>
      </c>
      <c r="O34" s="32">
        <f>M34/3.452</f>
        <v>12392.381228273465</v>
      </c>
      <c r="P34" s="33">
        <v>41817</v>
      </c>
      <c r="Q34" s="34" t="s">
        <v>82</v>
      </c>
    </row>
    <row r="35" spans="1:17" ht="27.75" customHeight="1">
      <c r="A35" s="36">
        <f>A34+1</f>
        <v>26</v>
      </c>
      <c r="B35" s="37" t="s">
        <v>85</v>
      </c>
      <c r="C35" s="21" t="s">
        <v>44</v>
      </c>
      <c r="D35" s="22">
        <v>30</v>
      </c>
      <c r="E35" s="41">
        <f>D35/3.452</f>
        <v>8.690614136732329</v>
      </c>
      <c r="F35" s="22" t="s">
        <v>85</v>
      </c>
      <c r="G35" s="22" t="s">
        <v>85</v>
      </c>
      <c r="H35" s="22">
        <v>5</v>
      </c>
      <c r="I35" s="18">
        <v>3</v>
      </c>
      <c r="J35" s="42">
        <f>H35/I35</f>
        <v>1.6666666666666667</v>
      </c>
      <c r="K35" s="18">
        <v>1</v>
      </c>
      <c r="L35" s="32"/>
      <c r="M35" s="22">
        <v>293483.29</v>
      </c>
      <c r="N35" s="22">
        <v>22323</v>
      </c>
      <c r="O35" s="32">
        <f>M35/3.452</f>
        <v>85018.33429895712</v>
      </c>
      <c r="P35" s="35">
        <v>41677</v>
      </c>
      <c r="Q35" s="34" t="s">
        <v>0</v>
      </c>
    </row>
    <row r="36" spans="1:17" ht="27.75" customHeight="1">
      <c r="A36" s="36">
        <f>A35+1</f>
        <v>27</v>
      </c>
      <c r="B36" s="37" t="s">
        <v>85</v>
      </c>
      <c r="C36" s="21" t="s">
        <v>4</v>
      </c>
      <c r="D36" s="22">
        <v>24</v>
      </c>
      <c r="E36" s="41">
        <f>D36/3.452</f>
        <v>6.952491309385864</v>
      </c>
      <c r="F36" s="22" t="s">
        <v>85</v>
      </c>
      <c r="G36" s="23" t="s">
        <v>42</v>
      </c>
      <c r="H36" s="22">
        <v>2</v>
      </c>
      <c r="I36" s="18">
        <v>1</v>
      </c>
      <c r="J36" s="42">
        <f>H36/I36</f>
        <v>2</v>
      </c>
      <c r="K36" s="18">
        <v>1</v>
      </c>
      <c r="L36" s="32"/>
      <c r="M36" s="22">
        <v>214841</v>
      </c>
      <c r="N36" s="22">
        <v>14872</v>
      </c>
      <c r="O36" s="32">
        <f>M36/3.452</f>
        <v>62236.67439165701</v>
      </c>
      <c r="P36" s="35">
        <v>41551</v>
      </c>
      <c r="Q36" s="34" t="s">
        <v>5</v>
      </c>
    </row>
    <row r="37" spans="1:17" ht="15.75">
      <c r="A37" s="60"/>
      <c r="B37" s="61"/>
      <c r="C37" s="62" t="s">
        <v>71</v>
      </c>
      <c r="D37" s="63">
        <f>SUM(D30:D36)+D28</f>
        <v>276398.92000000004</v>
      </c>
      <c r="E37" s="63">
        <f>SUM(E30:E36)+E28</f>
        <v>80069.21205098495</v>
      </c>
      <c r="F37" s="63">
        <v>489816.37000000005</v>
      </c>
      <c r="G37" s="64">
        <f>(D37-F37)/F37</f>
        <v>-0.4357091005349617</v>
      </c>
      <c r="H37" s="63">
        <f>SUM(H30:H36)+H28</f>
        <v>16870</v>
      </c>
      <c r="I37" s="65"/>
      <c r="J37" s="66"/>
      <c r="K37" s="67"/>
      <c r="L37" s="68"/>
      <c r="M37" s="69"/>
      <c r="N37" s="69"/>
      <c r="O37" s="70"/>
      <c r="P37" s="71"/>
      <c r="Q37" s="72"/>
    </row>
    <row r="38" spans="1:17" ht="15.75">
      <c r="A38" s="52"/>
      <c r="B38" s="53"/>
      <c r="C38" s="54"/>
      <c r="D38" s="55"/>
      <c r="E38" s="56"/>
      <c r="F38" s="55"/>
      <c r="G38" s="56"/>
      <c r="H38" s="55"/>
      <c r="I38" s="56"/>
      <c r="J38" s="57"/>
      <c r="K38" s="56"/>
      <c r="L38" s="57"/>
      <c r="M38" s="56"/>
      <c r="N38" s="56"/>
      <c r="O38" s="56"/>
      <c r="P38" s="58"/>
      <c r="Q38" s="59"/>
    </row>
    <row r="39" ht="15.7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2014-07-21T12:27:35Z</dcterms:modified>
  <cp:category/>
  <cp:version/>
  <cp:contentType/>
  <cp:contentStatus/>
</cp:coreProperties>
</file>