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20" activeTab="0"/>
  </bookViews>
  <sheets>
    <sheet name="August 1-3 ... Rugpjūčio 1-3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<sst xmlns="http://schemas.openxmlformats.org/spreadsheetml/2006/main" count="130" uniqueCount="89">
  <si>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Bendros
pajamos
(Lt)</t>
  </si>
  <si>
    <t>Bendras
žiūrovų
sk.</t>
  </si>
  <si>
    <t>Bendros
pajamos
(Eur)</t>
  </si>
  <si>
    <t>Theatrical Film Distribution /
20th Century Fox</t>
  </si>
  <si>
    <t>Transformeriai: išnykimo amžius
(Transformers: Age of Extinction)</t>
  </si>
  <si>
    <t>Forum Cinemas /
Paramount</t>
  </si>
  <si>
    <t>Meškų žemė 3D
(Land Of The Bears 3D)</t>
  </si>
  <si>
    <t>Kaip prisijaukinti slibiną 2
(How To Train Your Dragon 2)</t>
  </si>
  <si>
    <t>Theatrical Film Distribution</t>
  </si>
  <si>
    <t>Kumba
(Khumba)</t>
  </si>
  <si>
    <t>Atpildas
(The Railway Man)</t>
  </si>
  <si>
    <t>Incognito Films</t>
  </si>
  <si>
    <t>Kartu ne savo noru
(Blended)</t>
  </si>
  <si>
    <t>Seks video
(Sex Tape)</t>
  </si>
  <si>
    <t>ACME Film /
Sony</t>
  </si>
  <si>
    <t>Viešbutis "Grand Budapest"
(Grand Budapest Hotel)</t>
  </si>
  <si>
    <t>Incognito Films</t>
  </si>
  <si>
    <t>N</t>
  </si>
  <si>
    <t>Garsų pasaulio įrašai</t>
  </si>
  <si>
    <t xml:space="preserve">Platintojas </t>
  </si>
  <si>
    <t>Filmas</t>
  </si>
  <si>
    <t>Premjeros
data</t>
  </si>
  <si>
    <t>Pakitimas</t>
  </si>
  <si>
    <t>Seansų
sk.</t>
  </si>
  <si>
    <t>\</t>
  </si>
  <si>
    <t>ACME Film /
Warner Bros.</t>
  </si>
  <si>
    <t>Average ADM</t>
  </si>
  <si>
    <t>DCO count</t>
  </si>
  <si>
    <t>Week on screens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</si>
  <si>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</si>
  <si>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</si>
  <si>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</si>
  <si>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</si>
  <si>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</si>
  <si>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</si>
  <si>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</si>
  <si>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Dėl mūsų likimo ir žvaigždės kaltos
(The Fault In Our Stars)</t>
  </si>
  <si>
    <t>TOTAL:</t>
  </si>
  <si>
    <t>Atostogos
(Walking On Sunshine)</t>
  </si>
  <si>
    <t>Apsimetėlis, sukčius ir dama
(The Two Faces of January)</t>
  </si>
  <si>
    <t>-</t>
  </si>
  <si>
    <t>Smurfai 2
(Smurfs 2)</t>
  </si>
  <si>
    <t>ACME Film /
Sony</t>
  </si>
  <si>
    <t>Stebuklų namai
(House Of Magic)</t>
  </si>
  <si>
    <t>Kai ateina ji
(And So It Goes)</t>
  </si>
  <si>
    <t>Ozo legendos:Sugrįžimas į Smaragdo miestą
(Legends of Oz: Dorothy's Return)</t>
  </si>
  <si>
    <t>Barbekiu
(Barbecue)</t>
  </si>
  <si>
    <t>Ilgas kelias žemyn
(A Long Way Down)</t>
  </si>
  <si>
    <t>Paslaptinga karalystė
(Epic)</t>
  </si>
  <si>
    <t>Ponas Žirnis ir Šermanas
(Mr. Peabody &amp; Sherman)</t>
  </si>
  <si>
    <t>Galaktikos sergėtojai
(Guardians of the Galaxy)</t>
  </si>
  <si>
    <t>Theatrical Film Distribution /
20th Century Fox</t>
  </si>
  <si>
    <t>Theatrical Film Distribution /
WDSMPI</t>
  </si>
  <si>
    <t>Theatrical Film Distribution</t>
  </si>
  <si>
    <t>Žiūrovų lanko-mumo vidurkis</t>
  </si>
  <si>
    <t>Kopijų 
sk.</t>
  </si>
  <si>
    <t>Rodymo 
savaitė</t>
  </si>
  <si>
    <t>Rio 2</t>
  </si>
  <si>
    <t>Nevykėliai po priedanga 2
(22 Jump Street)</t>
  </si>
  <si>
    <t>ACME Film /
Sony</t>
  </si>
  <si>
    <t>ACME Film</t>
  </si>
  <si>
    <t>ACME Film</t>
  </si>
  <si>
    <t>Aistrų vulkanas
(Volcano)</t>
  </si>
  <si>
    <t>-</t>
  </si>
  <si>
    <t>Žigolo
(Fading Gigolo)</t>
  </si>
  <si>
    <t>Didis grožis
(La Grande belezza / The Great Beauty)</t>
  </si>
  <si>
    <t>Prior Entertainment</t>
  </si>
  <si>
    <t>July
25 - 27
GBO
(Lt)</t>
  </si>
  <si>
    <t>Liepos
25 - 27 d.
pajamos
(Lt)</t>
  </si>
  <si>
    <t>August
1 - 3
ADM</t>
  </si>
  <si>
    <t>August
1 - 3
GBO
(Eur)</t>
  </si>
  <si>
    <t>Rugpjūčio
1 - 3 d.
žiūrovų 
sk.</t>
  </si>
  <si>
    <t>Rugpjūčio
1 - 3 d.
pajamos
(Eur)</t>
  </si>
  <si>
    <t>Rugpjūčio
1 - 3 d.
pajamos
(Lt)</t>
  </si>
  <si>
    <t xml:space="preserve">Rugpjūčio 1 - 3 d. Lietuvos kino teatruose rodytų filmų top-30 </t>
  </si>
  <si>
    <t>August
1 - 3
GBO
(Lt)</t>
  </si>
  <si>
    <t xml:space="preserve">August 1 - 3 d. Lithuanian top-30 </t>
  </si>
  <si>
    <t>Bjaurusis aš 2
(Despicable Me 2)</t>
  </si>
  <si>
    <t>Išvalymas: anarchija
(The Purge: Anarchy)</t>
  </si>
  <si>
    <t>Beždžionių planetos aušra
(Dawn of the Planet of the Apes)</t>
  </si>
  <si>
    <t>Forum Cinemas /
Universal</t>
  </si>
  <si>
    <t>Incognito Films</t>
  </si>
  <si>
    <t>Movie</t>
  </si>
  <si>
    <t>Show count</t>
  </si>
  <si>
    <t>Change</t>
  </si>
  <si>
    <t>Operacija "Riešutai"
(The Nut Job)</t>
  </si>
  <si>
    <t>Prior Entertainment</t>
  </si>
  <si>
    <t>Ties riba į rytojų
(Edge of Tomorrow)</t>
  </si>
  <si>
    <t>\</t>
  </si>
</sst>
</file>

<file path=xl/styles.xml><?xml version="1.0" encoding="utf-8"?>
<styleSheet xmlns="http://schemas.openxmlformats.org/spreadsheetml/2006/main">
  <numFmts count="59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.00&quot;LTL&quot;;\-#,##0.00&quot;LTL&quot;"/>
    <numFmt numFmtId="165" formatCode="_-* #,##0&quot;LTL&quot;_-;\-* #,##0&quot;LTL&quot;_-;_-* &quot;-&quot;&quot;LTL&quot;_-;_-@_-"/>
    <numFmt numFmtId="166" formatCode="_-* #,##0_L_T_L_-;\-* #,##0_L_T_L_-;_-* &quot;-&quot;_L_T_L_-;_-@_-"/>
    <numFmt numFmtId="167" formatCode="_-* #,##0.00&quot;LTL&quot;_-;\-* #,##0.00&quot;LTL&quot;_-;_-* &quot;-&quot;??&quot;LTL&quot;_-;_-@_-"/>
    <numFmt numFmtId="168" formatCode="_-* #,##0.00_L_T_L_-;\-* #,##0.00_L_T_L_-;_-* &quot;-&quot;??_L_T_L_-;_-@_-"/>
    <numFmt numFmtId="169" formatCode="#,##0&quot;Lt&quot;;\-#,##0&quot;Lt&quot;"/>
    <numFmt numFmtId="170" formatCode="#,##0&quot;Lt&quot;;[Red]\-#,##0&quot;Lt&quot;"/>
    <numFmt numFmtId="171" formatCode="#,##0.00&quot;Lt&quot;;\-#,##0.00&quot;Lt&quot;"/>
    <numFmt numFmtId="172" formatCode="#,##0.00&quot;Lt&quot;;[Red]\-#,##0.00&quot;Lt&quot;"/>
    <numFmt numFmtId="173" formatCode="_-* #,##0&quot;Lt&quot;_-;\-* #,##0&quot;Lt&quot;_-;_-* &quot;-&quot;&quot;Lt&quot;_-;_-@_-"/>
    <numFmt numFmtId="174" formatCode="_-* #,##0_L_t_-;\-* #,##0_L_t_-;_-* &quot;-&quot;_L_t_-;_-@_-"/>
    <numFmt numFmtId="175" formatCode="_-* #,##0.00&quot;Lt&quot;_-;\-* #,##0.00&quot;Lt&quot;_-;_-* &quot;-&quot;??&quot;Lt&quot;_-;_-@_-"/>
    <numFmt numFmtId="176" formatCode="_-* #,##0.00_L_t_-;\-* #,##0.00_L_t_-;_-* &quot;-&quot;??_L_t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#,##0\ &quot;Lt&quot;;\-#,##0\ &quot;Lt&quot;"/>
    <numFmt numFmtId="186" formatCode="#,##0\ &quot;Lt&quot;;[Red]\-#,##0\ &quot;Lt&quot;"/>
    <numFmt numFmtId="187" formatCode="#,##0.00\ &quot;Lt&quot;;\-#,##0.00\ &quot;Lt&quot;"/>
    <numFmt numFmtId="188" formatCode="#,##0.00\ &quot;Lt&quot;;[Red]\-#,##0.00\ &quot;Lt&quot;"/>
    <numFmt numFmtId="189" formatCode="_-* #,##0\ &quot;Lt&quot;_-;\-* #,##0\ &quot;Lt&quot;_-;_-* &quot;-&quot;\ &quot;Lt&quot;_-;_-@_-"/>
    <numFmt numFmtId="190" formatCode="_-* #,##0\ _L_t_-;\-* #,##0\ _L_t_-;_-* &quot;-&quot;\ _L_t_-;_-@_-"/>
    <numFmt numFmtId="191" formatCode="_-* #,##0.00\ &quot;Lt&quot;_-;\-* #,##0.00\ &quot;Lt&quot;_-;_-* &quot;-&quot;??\ &quot;Lt&quot;_-;_-@_-"/>
    <numFmt numFmtId="192" formatCode="_-* #,##0.00\ _L_t_-;\-* #,##0.00\ _L_t_-;_-* &quot;-&quot;??\ _L_t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\.mm\.dd"/>
    <numFmt numFmtId="202" formatCode="[$-409]dddd\,\ mmmm\ dd\,\ yyyy"/>
    <numFmt numFmtId="203" formatCode="yyyy\.mm\.dd;@"/>
    <numFmt numFmtId="204" formatCode="yyyy/mm/dd;@"/>
    <numFmt numFmtId="205" formatCode="mmm/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/mm/dd"/>
    <numFmt numFmtId="211" formatCode="#,##0\ &quot;Lt&quot;"/>
    <numFmt numFmtId="212" formatCode="#,##0.00\ &quot;Lt&quot;"/>
    <numFmt numFmtId="213" formatCode="General"/>
    <numFmt numFmtId="214" formatCode="0.00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3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03" fontId="7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 wrapText="1"/>
    </xf>
    <xf numFmtId="3" fontId="3" fillId="2" borderId="14" xfId="0" applyNumberFormat="1" applyFont="1" applyFill="1" applyBorder="1" applyAlignment="1" applyProtection="1">
      <alignment horizontal="center" vertical="center" wrapText="1"/>
      <protection/>
    </xf>
    <xf numFmtId="3" fontId="3" fillId="2" borderId="14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" fontId="7" fillId="17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49" fontId="8" fillId="16" borderId="19" xfId="0" applyNumberFormat="1" applyFont="1" applyFill="1" applyBorder="1" applyAlignment="1">
      <alignment horizontal="center" vertical="center" wrapText="1"/>
    </xf>
    <xf numFmtId="49" fontId="8" fillId="16" borderId="20" xfId="0" applyNumberFormat="1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 wrapText="1"/>
    </xf>
    <xf numFmtId="49" fontId="8" fillId="8" borderId="23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vertical="justify" wrapText="1"/>
    </xf>
    <xf numFmtId="3" fontId="3" fillId="7" borderId="25" xfId="0" applyNumberFormat="1" applyFont="1" applyFill="1" applyBorder="1" applyAlignment="1">
      <alignment/>
    </xf>
    <xf numFmtId="0" fontId="3" fillId="7" borderId="25" xfId="0" applyFont="1" applyFill="1" applyBorder="1" applyAlignment="1">
      <alignment/>
    </xf>
    <xf numFmtId="1" fontId="3" fillId="7" borderId="25" xfId="0" applyNumberFormat="1" applyFont="1" applyFill="1" applyBorder="1" applyAlignment="1">
      <alignment/>
    </xf>
    <xf numFmtId="203" fontId="3" fillId="7" borderId="25" xfId="0" applyNumberFormat="1" applyFont="1" applyFill="1" applyBorder="1" applyAlignment="1">
      <alignment vertical="center" wrapText="1"/>
    </xf>
    <xf numFmtId="49" fontId="3" fillId="7" borderId="26" xfId="0" applyNumberFormat="1" applyFont="1" applyFill="1" applyBorder="1" applyAlignment="1">
      <alignment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49" fontId="2" fillId="7" borderId="28" xfId="0" applyNumberFormat="1" applyFont="1" applyFill="1" applyBorder="1" applyAlignment="1">
      <alignment horizontal="right" vertical="center" wrapText="1"/>
    </xf>
    <xf numFmtId="3" fontId="2" fillId="7" borderId="28" xfId="0" applyNumberFormat="1" applyFont="1" applyFill="1" applyBorder="1" applyAlignment="1">
      <alignment horizontal="center" vertical="center"/>
    </xf>
    <xf numFmtId="10" fontId="9" fillId="7" borderId="28" xfId="0" applyNumberFormat="1" applyFont="1" applyFill="1" applyBorder="1" applyAlignment="1">
      <alignment horizontal="center" vertical="center"/>
    </xf>
    <xf numFmtId="3" fontId="3" fillId="7" borderId="28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1" fontId="7" fillId="7" borderId="28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8" xfId="0" applyNumberFormat="1" applyFont="1" applyFill="1" applyBorder="1" applyAlignment="1">
      <alignment horizontal="center" vertical="center"/>
    </xf>
    <xf numFmtId="203" fontId="7" fillId="7" borderId="28" xfId="0" applyNumberFormat="1" applyFont="1" applyFill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5" width="14.00390625" style="6" bestFit="1" customWidth="1"/>
    <col min="6" max="6" width="14.00390625" style="6" customWidth="1"/>
    <col min="7" max="7" width="12.00390625" style="6" customWidth="1"/>
    <col min="8" max="8" width="14.003906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76</v>
      </c>
    </row>
    <row r="2" spans="1:10" ht="19.5">
      <c r="A2" s="1" t="s">
        <v>74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8"/>
      <c r="B4" s="49"/>
      <c r="C4" s="50" t="s">
        <v>82</v>
      </c>
      <c r="D4" s="50" t="s">
        <v>75</v>
      </c>
      <c r="E4" s="50" t="s">
        <v>70</v>
      </c>
      <c r="F4" s="50" t="s">
        <v>67</v>
      </c>
      <c r="G4" s="50" t="s">
        <v>84</v>
      </c>
      <c r="H4" s="50" t="s">
        <v>69</v>
      </c>
      <c r="I4" s="50" t="s">
        <v>83</v>
      </c>
      <c r="J4" s="50" t="s">
        <v>26</v>
      </c>
      <c r="K4" s="50" t="s">
        <v>27</v>
      </c>
      <c r="L4" s="50" t="s">
        <v>28</v>
      </c>
      <c r="M4" s="50" t="s">
        <v>34</v>
      </c>
      <c r="N4" s="50" t="s">
        <v>29</v>
      </c>
      <c r="O4" s="50" t="s">
        <v>30</v>
      </c>
      <c r="P4" s="50" t="s">
        <v>35</v>
      </c>
      <c r="Q4" s="51" t="s">
        <v>31</v>
      </c>
    </row>
    <row r="5" spans="1:17" ht="57" customHeight="1" thickBot="1">
      <c r="A5" s="44"/>
      <c r="B5" s="45"/>
      <c r="C5" s="46" t="s">
        <v>20</v>
      </c>
      <c r="D5" s="46" t="s">
        <v>73</v>
      </c>
      <c r="E5" s="46" t="s">
        <v>72</v>
      </c>
      <c r="F5" s="46" t="s">
        <v>68</v>
      </c>
      <c r="G5" s="46" t="s">
        <v>22</v>
      </c>
      <c r="H5" s="46" t="s">
        <v>71</v>
      </c>
      <c r="I5" s="46" t="s">
        <v>23</v>
      </c>
      <c r="J5" s="46" t="s">
        <v>54</v>
      </c>
      <c r="K5" s="46" t="s">
        <v>55</v>
      </c>
      <c r="L5" s="46" t="s">
        <v>56</v>
      </c>
      <c r="M5" s="46" t="s">
        <v>0</v>
      </c>
      <c r="N5" s="46" t="s">
        <v>1</v>
      </c>
      <c r="O5" s="46" t="s">
        <v>2</v>
      </c>
      <c r="P5" s="46" t="s">
        <v>21</v>
      </c>
      <c r="Q5" s="47" t="s">
        <v>19</v>
      </c>
    </row>
    <row r="6" spans="1:17" ht="27.75" customHeight="1">
      <c r="A6" s="36">
        <v>1</v>
      </c>
      <c r="B6" s="73" t="s">
        <v>17</v>
      </c>
      <c r="C6" s="21" t="s">
        <v>50</v>
      </c>
      <c r="D6" s="39">
        <v>95667.32</v>
      </c>
      <c r="E6" s="32">
        <f aca="true" t="shared" si="0" ref="E6:E15">D6/3.452</f>
        <v>27713.592120509853</v>
      </c>
      <c r="F6" s="22" t="s">
        <v>63</v>
      </c>
      <c r="G6" s="23" t="s">
        <v>63</v>
      </c>
      <c r="H6" s="39">
        <v>4978</v>
      </c>
      <c r="I6" s="40">
        <v>126</v>
      </c>
      <c r="J6" s="8">
        <f aca="true" t="shared" si="1" ref="J6:J15">H6/I6</f>
        <v>39.507936507936506</v>
      </c>
      <c r="K6" s="40">
        <v>14</v>
      </c>
      <c r="L6" s="41">
        <v>1</v>
      </c>
      <c r="M6" s="39">
        <v>95667.32</v>
      </c>
      <c r="N6" s="39">
        <v>4978</v>
      </c>
      <c r="O6" s="32">
        <f aca="true" t="shared" si="2" ref="O6:O15">M6/3.452</f>
        <v>27713.592120509853</v>
      </c>
      <c r="P6" s="33">
        <v>41852</v>
      </c>
      <c r="Q6" s="34" t="s">
        <v>52</v>
      </c>
    </row>
    <row r="7" spans="1:17" ht="27.75" customHeight="1">
      <c r="A7" s="36">
        <f>A6+1</f>
        <v>2</v>
      </c>
      <c r="B7" s="37">
        <v>1</v>
      </c>
      <c r="C7" s="21" t="s">
        <v>13</v>
      </c>
      <c r="D7" s="39">
        <v>37874.7</v>
      </c>
      <c r="E7" s="41">
        <f t="shared" si="0"/>
        <v>10971.813441483197</v>
      </c>
      <c r="F7" s="39">
        <v>49345.9</v>
      </c>
      <c r="G7" s="23">
        <f>(D7-F7)/F7</f>
        <v>-0.23246510855005187</v>
      </c>
      <c r="H7" s="39">
        <v>2284</v>
      </c>
      <c r="I7" s="40">
        <v>91</v>
      </c>
      <c r="J7" s="42">
        <f t="shared" si="1"/>
        <v>25.0989010989011</v>
      </c>
      <c r="K7" s="40">
        <v>11</v>
      </c>
      <c r="L7" s="41">
        <v>2</v>
      </c>
      <c r="M7" s="39">
        <v>161159.9</v>
      </c>
      <c r="N7" s="39">
        <v>10287</v>
      </c>
      <c r="O7" s="32">
        <f t="shared" si="2"/>
        <v>46685.95017381228</v>
      </c>
      <c r="P7" s="33">
        <v>41845</v>
      </c>
      <c r="Q7" s="34" t="s">
        <v>14</v>
      </c>
    </row>
    <row r="8" spans="1:17" ht="27.75" customHeight="1">
      <c r="A8" s="36">
        <f aca="true" t="shared" si="3" ref="A8:A15">A7+1</f>
        <v>3</v>
      </c>
      <c r="B8" s="37">
        <v>2</v>
      </c>
      <c r="C8" s="21" t="s">
        <v>7</v>
      </c>
      <c r="D8" s="39">
        <v>36389.68</v>
      </c>
      <c r="E8" s="41">
        <f t="shared" si="0"/>
        <v>10541.622247972191</v>
      </c>
      <c r="F8" s="22">
        <v>44636.06</v>
      </c>
      <c r="G8" s="23">
        <f>(D8-F8)/F8</f>
        <v>-0.1847470408454509</v>
      </c>
      <c r="H8" s="39">
        <v>2300</v>
      </c>
      <c r="I8" s="40">
        <v>132</v>
      </c>
      <c r="J8" s="42">
        <f t="shared" si="1"/>
        <v>17.424242424242426</v>
      </c>
      <c r="K8" s="40">
        <v>17</v>
      </c>
      <c r="L8" s="41">
        <v>5</v>
      </c>
      <c r="M8" s="39">
        <v>1048532.51</v>
      </c>
      <c r="N8" s="39">
        <v>71283</v>
      </c>
      <c r="O8" s="32">
        <f t="shared" si="2"/>
        <v>303746.38180764776</v>
      </c>
      <c r="P8" s="33">
        <v>41824</v>
      </c>
      <c r="Q8" s="34" t="s">
        <v>51</v>
      </c>
    </row>
    <row r="9" spans="1:17" ht="27.75" customHeight="1">
      <c r="A9" s="36">
        <f t="shared" si="3"/>
        <v>4</v>
      </c>
      <c r="B9" s="73" t="s">
        <v>17</v>
      </c>
      <c r="C9" s="21" t="s">
        <v>45</v>
      </c>
      <c r="D9" s="22">
        <v>28129</v>
      </c>
      <c r="E9" s="32">
        <f t="shared" si="0"/>
        <v>8148.609501738123</v>
      </c>
      <c r="F9" s="22" t="s">
        <v>63</v>
      </c>
      <c r="G9" s="23" t="s">
        <v>63</v>
      </c>
      <c r="H9" s="22">
        <v>1976</v>
      </c>
      <c r="I9" s="18">
        <v>147</v>
      </c>
      <c r="J9" s="8">
        <f t="shared" si="1"/>
        <v>13.4421768707483</v>
      </c>
      <c r="K9" s="18">
        <v>21</v>
      </c>
      <c r="L9" s="32">
        <v>1</v>
      </c>
      <c r="M9" s="22">
        <v>28129</v>
      </c>
      <c r="N9" s="22">
        <v>1976</v>
      </c>
      <c r="O9" s="32">
        <f t="shared" si="2"/>
        <v>8148.609501738123</v>
      </c>
      <c r="P9" s="33">
        <v>41852</v>
      </c>
      <c r="Q9" s="34" t="s">
        <v>18</v>
      </c>
    </row>
    <row r="10" spans="1:17" ht="27.75" customHeight="1">
      <c r="A10" s="36">
        <f t="shared" si="3"/>
        <v>5</v>
      </c>
      <c r="B10" s="37">
        <v>4</v>
      </c>
      <c r="C10" s="21" t="s">
        <v>9</v>
      </c>
      <c r="D10" s="22">
        <v>22156</v>
      </c>
      <c r="E10" s="41">
        <f t="shared" si="0"/>
        <v>6418.308227114716</v>
      </c>
      <c r="F10" s="22">
        <v>25043</v>
      </c>
      <c r="G10" s="23">
        <f>(D10-F10)/F10</f>
        <v>-0.11528171544942699</v>
      </c>
      <c r="H10" s="22">
        <v>1594</v>
      </c>
      <c r="I10" s="18">
        <v>102</v>
      </c>
      <c r="J10" s="42">
        <f t="shared" si="1"/>
        <v>15.627450980392156</v>
      </c>
      <c r="K10" s="18">
        <v>18</v>
      </c>
      <c r="L10" s="32">
        <v>3</v>
      </c>
      <c r="M10" s="22">
        <v>176147</v>
      </c>
      <c r="N10" s="22">
        <v>13052</v>
      </c>
      <c r="O10" s="32">
        <f t="shared" si="2"/>
        <v>51027.520278099655</v>
      </c>
      <c r="P10" s="33">
        <v>41838</v>
      </c>
      <c r="Q10" s="34" t="s">
        <v>18</v>
      </c>
    </row>
    <row r="11" spans="1:17" ht="27.75" customHeight="1">
      <c r="A11" s="36">
        <f t="shared" si="3"/>
        <v>6</v>
      </c>
      <c r="B11" s="37">
        <v>3</v>
      </c>
      <c r="C11" s="21" t="s">
        <v>79</v>
      </c>
      <c r="D11" s="39">
        <v>20580.58</v>
      </c>
      <c r="E11" s="41">
        <f t="shared" si="0"/>
        <v>5961.929316338355</v>
      </c>
      <c r="F11" s="22">
        <v>32305.96</v>
      </c>
      <c r="G11" s="23">
        <f>(D11-F11)/F11</f>
        <v>-0.3629478894915984</v>
      </c>
      <c r="H11" s="39">
        <v>1187</v>
      </c>
      <c r="I11" s="40">
        <v>62</v>
      </c>
      <c r="J11" s="42">
        <f t="shared" si="1"/>
        <v>19.14516129032258</v>
      </c>
      <c r="K11" s="40">
        <v>7</v>
      </c>
      <c r="L11" s="41">
        <v>3</v>
      </c>
      <c r="M11" s="39">
        <v>218222</v>
      </c>
      <c r="N11" s="39">
        <v>13456</v>
      </c>
      <c r="O11" s="32">
        <f t="shared" si="2"/>
        <v>63216.10660486674</v>
      </c>
      <c r="P11" s="33">
        <v>41838</v>
      </c>
      <c r="Q11" s="34" t="s">
        <v>3</v>
      </c>
    </row>
    <row r="12" spans="1:17" ht="27.75" customHeight="1">
      <c r="A12" s="36">
        <f t="shared" si="3"/>
        <v>7</v>
      </c>
      <c r="B12" s="73" t="s">
        <v>17</v>
      </c>
      <c r="C12" s="21" t="s">
        <v>39</v>
      </c>
      <c r="D12" s="39">
        <v>15113.98</v>
      </c>
      <c r="E12" s="41">
        <f t="shared" si="0"/>
        <v>4378.32560834299</v>
      </c>
      <c r="F12" s="39" t="s">
        <v>40</v>
      </c>
      <c r="G12" s="23" t="s">
        <v>63</v>
      </c>
      <c r="H12" s="39">
        <v>951</v>
      </c>
      <c r="I12" s="40">
        <v>59</v>
      </c>
      <c r="J12" s="42">
        <f t="shared" si="1"/>
        <v>16.11864406779661</v>
      </c>
      <c r="K12" s="40">
        <v>10</v>
      </c>
      <c r="L12" s="41">
        <v>1</v>
      </c>
      <c r="M12" s="39">
        <v>15113.98</v>
      </c>
      <c r="N12" s="39">
        <v>951</v>
      </c>
      <c r="O12" s="32">
        <f t="shared" si="2"/>
        <v>4378.32560834299</v>
      </c>
      <c r="P12" s="33">
        <v>41852</v>
      </c>
      <c r="Q12" s="34" t="s">
        <v>60</v>
      </c>
    </row>
    <row r="13" spans="1:17" ht="27.75" customHeight="1">
      <c r="A13" s="36">
        <f t="shared" si="3"/>
        <v>8</v>
      </c>
      <c r="B13" s="73" t="s">
        <v>17</v>
      </c>
      <c r="C13" s="21" t="s">
        <v>44</v>
      </c>
      <c r="D13" s="22">
        <v>13663</v>
      </c>
      <c r="E13" s="32">
        <f t="shared" si="0"/>
        <v>3957.9953650057937</v>
      </c>
      <c r="F13" s="22" t="s">
        <v>63</v>
      </c>
      <c r="G13" s="23" t="s">
        <v>63</v>
      </c>
      <c r="H13" s="22">
        <v>834</v>
      </c>
      <c r="I13" s="18">
        <v>66</v>
      </c>
      <c r="J13" s="8">
        <f t="shared" si="1"/>
        <v>12.636363636363637</v>
      </c>
      <c r="K13" s="18">
        <v>14</v>
      </c>
      <c r="L13" s="32">
        <v>1</v>
      </c>
      <c r="M13" s="22">
        <v>13663</v>
      </c>
      <c r="N13" s="22">
        <v>834</v>
      </c>
      <c r="O13" s="32">
        <f t="shared" si="2"/>
        <v>3957.9953650057937</v>
      </c>
      <c r="P13" s="33">
        <v>41852</v>
      </c>
      <c r="Q13" s="34" t="s">
        <v>18</v>
      </c>
    </row>
    <row r="14" spans="1:17" ht="27.75" customHeight="1">
      <c r="A14" s="36">
        <f t="shared" si="3"/>
        <v>9</v>
      </c>
      <c r="B14" s="37">
        <v>5</v>
      </c>
      <c r="C14" s="21" t="s">
        <v>4</v>
      </c>
      <c r="D14" s="22">
        <v>9876.8</v>
      </c>
      <c r="E14" s="32">
        <f t="shared" si="0"/>
        <v>2861.1819235225953</v>
      </c>
      <c r="F14" s="22">
        <v>18091.4</v>
      </c>
      <c r="G14" s="23">
        <f>(D14-F14)/F14</f>
        <v>-0.45406104557966775</v>
      </c>
      <c r="H14" s="22">
        <v>489</v>
      </c>
      <c r="I14" s="18">
        <v>25</v>
      </c>
      <c r="J14" s="8">
        <f t="shared" si="1"/>
        <v>19.56</v>
      </c>
      <c r="K14" s="18">
        <v>9</v>
      </c>
      <c r="L14" s="32">
        <v>6</v>
      </c>
      <c r="M14" s="22">
        <v>817082.9</v>
      </c>
      <c r="N14" s="22">
        <v>45421</v>
      </c>
      <c r="O14" s="32">
        <f t="shared" si="2"/>
        <v>236698.40672074162</v>
      </c>
      <c r="P14" s="33">
        <v>41817</v>
      </c>
      <c r="Q14" s="34" t="s">
        <v>5</v>
      </c>
    </row>
    <row r="15" spans="1:17" ht="27.75" customHeight="1">
      <c r="A15" s="36">
        <f t="shared" si="3"/>
        <v>10</v>
      </c>
      <c r="B15" s="37">
        <v>6</v>
      </c>
      <c r="C15" s="21" t="s">
        <v>78</v>
      </c>
      <c r="D15" s="22">
        <v>4154.4</v>
      </c>
      <c r="E15" s="41">
        <f t="shared" si="0"/>
        <v>1203.4762456546928</v>
      </c>
      <c r="F15" s="22">
        <v>11094.5</v>
      </c>
      <c r="G15" s="23">
        <f>(D15-F15)/F15</f>
        <v>-0.6255441885619001</v>
      </c>
      <c r="H15" s="22">
        <v>234</v>
      </c>
      <c r="I15" s="18">
        <v>18</v>
      </c>
      <c r="J15" s="42">
        <f t="shared" si="1"/>
        <v>13</v>
      </c>
      <c r="K15" s="18">
        <v>6</v>
      </c>
      <c r="L15" s="32">
        <v>3</v>
      </c>
      <c r="M15" s="22">
        <v>83523</v>
      </c>
      <c r="N15" s="22">
        <v>5321</v>
      </c>
      <c r="O15" s="32">
        <f t="shared" si="2"/>
        <v>24195.53881807648</v>
      </c>
      <c r="P15" s="33">
        <v>41838</v>
      </c>
      <c r="Q15" s="34" t="s">
        <v>80</v>
      </c>
    </row>
    <row r="16" spans="1:17" ht="12.75">
      <c r="A16" s="7"/>
      <c r="B16" s="7"/>
      <c r="C16" s="24" t="s">
        <v>32</v>
      </c>
      <c r="D16" s="10">
        <f>SUM(D6:D15)</f>
        <v>283605.46</v>
      </c>
      <c r="E16" s="10">
        <f>SUM(E6:E15)</f>
        <v>82156.8539976825</v>
      </c>
      <c r="F16" s="10">
        <v>200913.71999999997</v>
      </c>
      <c r="G16" s="26">
        <f>(D16-F16)/F16</f>
        <v>0.4115783630903856</v>
      </c>
      <c r="H16" s="10">
        <f>SUM(H6:H15)</f>
        <v>16827</v>
      </c>
      <c r="I16" s="25"/>
      <c r="J16" s="11"/>
      <c r="K16" s="12"/>
      <c r="L16" s="11"/>
      <c r="M16" s="9"/>
      <c r="N16" s="9"/>
      <c r="O16" s="19"/>
      <c r="P16" s="20"/>
      <c r="Q16" s="29"/>
    </row>
    <row r="17" spans="1:17" ht="12.75">
      <c r="A17" s="13"/>
      <c r="B17" s="13"/>
      <c r="C17" s="27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30"/>
    </row>
    <row r="18" spans="1:17" ht="27.75" customHeight="1">
      <c r="A18" s="36">
        <f>A15+1</f>
        <v>11</v>
      </c>
      <c r="B18" s="37">
        <v>20</v>
      </c>
      <c r="C18" s="21" t="s">
        <v>62</v>
      </c>
      <c r="D18" s="22">
        <v>4077</v>
      </c>
      <c r="E18" s="41">
        <f aca="true" t="shared" si="4" ref="E18:E27">D18/3.452</f>
        <v>1181.0544611819234</v>
      </c>
      <c r="F18" s="22">
        <v>204</v>
      </c>
      <c r="G18" s="23">
        <f>(D18-F18)/F18</f>
        <v>18.985294117647058</v>
      </c>
      <c r="H18" s="22">
        <v>274</v>
      </c>
      <c r="I18" s="18">
        <v>5</v>
      </c>
      <c r="J18" s="42">
        <f aca="true" t="shared" si="5" ref="J18:J27">H18/I18</f>
        <v>54.8</v>
      </c>
      <c r="K18" s="18">
        <v>2</v>
      </c>
      <c r="L18" s="32">
        <v>5</v>
      </c>
      <c r="M18" s="22">
        <v>29357</v>
      </c>
      <c r="N18" s="22">
        <v>2057</v>
      </c>
      <c r="O18" s="32">
        <f aca="true" t="shared" si="6" ref="O18:O27">M18/3.452</f>
        <v>8504.345307068366</v>
      </c>
      <c r="P18" s="33">
        <v>41824</v>
      </c>
      <c r="Q18" s="34" t="s">
        <v>8</v>
      </c>
    </row>
    <row r="19" spans="1:17" ht="27.75" customHeight="1">
      <c r="A19" s="36">
        <f aca="true" t="shared" si="7" ref="A19:A27">A18+1</f>
        <v>12</v>
      </c>
      <c r="B19" s="37">
        <v>7</v>
      </c>
      <c r="C19" s="21" t="s">
        <v>12</v>
      </c>
      <c r="D19" s="39">
        <v>3430.98</v>
      </c>
      <c r="E19" s="32">
        <f t="shared" si="4"/>
        <v>993.9107763615295</v>
      </c>
      <c r="F19" s="39">
        <v>8214.9</v>
      </c>
      <c r="G19" s="23">
        <f>(D19-F19)/F19</f>
        <v>-0.5823467114633167</v>
      </c>
      <c r="H19" s="39">
        <v>197</v>
      </c>
      <c r="I19" s="40">
        <v>10</v>
      </c>
      <c r="J19" s="8">
        <f t="shared" si="5"/>
        <v>19.7</v>
      </c>
      <c r="K19" s="40">
        <v>4</v>
      </c>
      <c r="L19" s="41">
        <v>4</v>
      </c>
      <c r="M19" s="39">
        <v>183169.95</v>
      </c>
      <c r="N19" s="39">
        <v>12463</v>
      </c>
      <c r="O19" s="32">
        <f t="shared" si="6"/>
        <v>53061.9785631518</v>
      </c>
      <c r="P19" s="35">
        <v>41831</v>
      </c>
      <c r="Q19" s="34" t="s">
        <v>60</v>
      </c>
    </row>
    <row r="20" spans="1:17" ht="27.75" customHeight="1">
      <c r="A20" s="36">
        <f t="shared" si="7"/>
        <v>13</v>
      </c>
      <c r="B20" s="37">
        <v>11</v>
      </c>
      <c r="C20" s="38" t="s">
        <v>58</v>
      </c>
      <c r="D20" s="39">
        <v>3371</v>
      </c>
      <c r="E20" s="41">
        <f t="shared" si="4"/>
        <v>976.5353418308227</v>
      </c>
      <c r="F20" s="39">
        <v>2947</v>
      </c>
      <c r="G20" s="23">
        <f>(D20-F20)/F20</f>
        <v>0.14387512724804885</v>
      </c>
      <c r="H20" s="39">
        <v>171</v>
      </c>
      <c r="I20" s="40">
        <v>8</v>
      </c>
      <c r="J20" s="8">
        <f t="shared" si="5"/>
        <v>21.375</v>
      </c>
      <c r="K20" s="40">
        <v>1</v>
      </c>
      <c r="L20" s="41">
        <v>8</v>
      </c>
      <c r="M20" s="39">
        <v>547555.4</v>
      </c>
      <c r="N20" s="39">
        <v>36050</v>
      </c>
      <c r="O20" s="32">
        <f t="shared" si="6"/>
        <v>158619.75666280417</v>
      </c>
      <c r="P20" s="33">
        <v>41803</v>
      </c>
      <c r="Q20" s="43" t="s">
        <v>59</v>
      </c>
    </row>
    <row r="21" spans="1:17" ht="27.75" customHeight="1">
      <c r="A21" s="36">
        <f t="shared" si="7"/>
        <v>14</v>
      </c>
      <c r="B21" s="73" t="s">
        <v>17</v>
      </c>
      <c r="C21" s="21" t="s">
        <v>46</v>
      </c>
      <c r="D21" s="22">
        <v>1939</v>
      </c>
      <c r="E21" s="32">
        <f t="shared" si="4"/>
        <v>561.7033603707995</v>
      </c>
      <c r="F21" s="22" t="s">
        <v>63</v>
      </c>
      <c r="G21" s="23" t="s">
        <v>63</v>
      </c>
      <c r="H21" s="22">
        <v>114</v>
      </c>
      <c r="I21" s="18">
        <v>25</v>
      </c>
      <c r="J21" s="8">
        <f t="shared" si="5"/>
        <v>4.56</v>
      </c>
      <c r="K21" s="18">
        <v>7</v>
      </c>
      <c r="L21" s="32">
        <v>1</v>
      </c>
      <c r="M21" s="22">
        <v>1939</v>
      </c>
      <c r="N21" s="22">
        <v>114</v>
      </c>
      <c r="O21" s="32">
        <f t="shared" si="6"/>
        <v>561.7033603707995</v>
      </c>
      <c r="P21" s="33">
        <v>41852</v>
      </c>
      <c r="Q21" s="34" t="s">
        <v>8</v>
      </c>
    </row>
    <row r="22" spans="1:17" ht="27.75" customHeight="1">
      <c r="A22" s="36">
        <f t="shared" si="7"/>
        <v>15</v>
      </c>
      <c r="B22" s="37">
        <v>12</v>
      </c>
      <c r="C22" s="21" t="s">
        <v>64</v>
      </c>
      <c r="D22" s="22">
        <v>1847</v>
      </c>
      <c r="E22" s="41">
        <f t="shared" si="4"/>
        <v>535.0521436848204</v>
      </c>
      <c r="F22" s="22">
        <v>2883</v>
      </c>
      <c r="G22" s="23">
        <f>(D22-F22)/F22</f>
        <v>-0.3593479014915019</v>
      </c>
      <c r="H22" s="22">
        <v>103</v>
      </c>
      <c r="I22" s="18">
        <v>13</v>
      </c>
      <c r="J22" s="42">
        <f t="shared" si="5"/>
        <v>7.923076923076923</v>
      </c>
      <c r="K22" s="18">
        <v>5</v>
      </c>
      <c r="L22" s="32">
        <v>7</v>
      </c>
      <c r="M22" s="22">
        <v>185918.09999999998</v>
      </c>
      <c r="N22" s="22">
        <v>12409</v>
      </c>
      <c r="O22" s="32">
        <f t="shared" si="6"/>
        <v>53858.082271147156</v>
      </c>
      <c r="P22" s="33">
        <v>41810</v>
      </c>
      <c r="Q22" s="34" t="s">
        <v>81</v>
      </c>
    </row>
    <row r="23" spans="1:17" ht="27.75" customHeight="1">
      <c r="A23" s="36">
        <f t="shared" si="7"/>
        <v>16</v>
      </c>
      <c r="B23" s="37">
        <v>10</v>
      </c>
      <c r="C23" s="38" t="s">
        <v>10</v>
      </c>
      <c r="D23" s="39">
        <v>1611</v>
      </c>
      <c r="E23" s="32">
        <f t="shared" si="4"/>
        <v>466.6859791425261</v>
      </c>
      <c r="F23" s="39">
        <v>3557</v>
      </c>
      <c r="G23" s="23">
        <f>(D23-F23)/F23</f>
        <v>-0.547090244588136</v>
      </c>
      <c r="H23" s="39">
        <v>105</v>
      </c>
      <c r="I23" s="40">
        <v>10</v>
      </c>
      <c r="J23" s="8">
        <f t="shared" si="5"/>
        <v>10.5</v>
      </c>
      <c r="K23" s="40">
        <v>3</v>
      </c>
      <c r="L23" s="41">
        <v>3</v>
      </c>
      <c r="M23" s="39">
        <v>26506.7</v>
      </c>
      <c r="N23" s="39">
        <v>1807</v>
      </c>
      <c r="O23" s="32">
        <f t="shared" si="6"/>
        <v>7678.650057937428</v>
      </c>
      <c r="P23" s="33">
        <v>41838</v>
      </c>
      <c r="Q23" s="34" t="s">
        <v>60</v>
      </c>
    </row>
    <row r="24" spans="1:17" ht="27.75" customHeight="1">
      <c r="A24" s="36">
        <f t="shared" si="7"/>
        <v>17</v>
      </c>
      <c r="B24" s="37">
        <v>13</v>
      </c>
      <c r="C24" s="21" t="s">
        <v>87</v>
      </c>
      <c r="D24" s="22">
        <v>1089</v>
      </c>
      <c r="E24" s="32">
        <f t="shared" si="4"/>
        <v>315.46929316338355</v>
      </c>
      <c r="F24" s="22">
        <v>2190.5</v>
      </c>
      <c r="G24" s="23">
        <f>(D24-F24)/F24</f>
        <v>-0.5028532298561972</v>
      </c>
      <c r="H24" s="22">
        <v>53</v>
      </c>
      <c r="I24" s="18">
        <v>6</v>
      </c>
      <c r="J24" s="8">
        <f t="shared" si="5"/>
        <v>8.833333333333334</v>
      </c>
      <c r="K24" s="18">
        <v>2</v>
      </c>
      <c r="L24" s="32">
        <v>10</v>
      </c>
      <c r="M24" s="22">
        <v>513258.2</v>
      </c>
      <c r="N24" s="22">
        <v>28599</v>
      </c>
      <c r="O24" s="32">
        <f t="shared" si="6"/>
        <v>148684.2989571263</v>
      </c>
      <c r="P24" s="35">
        <v>41789</v>
      </c>
      <c r="Q24" s="34" t="s">
        <v>25</v>
      </c>
    </row>
    <row r="25" spans="1:17" ht="27.75" customHeight="1">
      <c r="A25" s="36">
        <f t="shared" si="7"/>
        <v>18</v>
      </c>
      <c r="B25" s="37">
        <v>16</v>
      </c>
      <c r="C25" s="21" t="s">
        <v>36</v>
      </c>
      <c r="D25" s="22">
        <v>787</v>
      </c>
      <c r="E25" s="41">
        <f t="shared" si="4"/>
        <v>227.9837775202781</v>
      </c>
      <c r="F25" s="22">
        <v>933</v>
      </c>
      <c r="G25" s="23">
        <f>(D25-F25)/F25</f>
        <v>-0.1564844587352626</v>
      </c>
      <c r="H25" s="22">
        <v>51</v>
      </c>
      <c r="I25" s="18">
        <v>3</v>
      </c>
      <c r="J25" s="42">
        <f t="shared" si="5"/>
        <v>17</v>
      </c>
      <c r="K25" s="18">
        <v>1</v>
      </c>
      <c r="L25" s="32">
        <v>7</v>
      </c>
      <c r="M25" s="22">
        <v>332556.48</v>
      </c>
      <c r="N25" s="22">
        <v>23983</v>
      </c>
      <c r="O25" s="32">
        <f t="shared" si="6"/>
        <v>96337.3348783314</v>
      </c>
      <c r="P25" s="33">
        <v>41810</v>
      </c>
      <c r="Q25" s="34" t="s">
        <v>3</v>
      </c>
    </row>
    <row r="26" spans="1:17" ht="27.75" customHeight="1">
      <c r="A26" s="36">
        <f t="shared" si="7"/>
        <v>19</v>
      </c>
      <c r="B26" s="37" t="s">
        <v>63</v>
      </c>
      <c r="C26" s="21" t="s">
        <v>43</v>
      </c>
      <c r="D26" s="22">
        <v>475</v>
      </c>
      <c r="E26" s="32">
        <f t="shared" si="4"/>
        <v>137.60139049826188</v>
      </c>
      <c r="F26" s="22" t="s">
        <v>63</v>
      </c>
      <c r="G26" s="23" t="s">
        <v>63</v>
      </c>
      <c r="H26" s="22">
        <v>78</v>
      </c>
      <c r="I26" s="18">
        <v>6</v>
      </c>
      <c r="J26" s="8">
        <f t="shared" si="5"/>
        <v>13</v>
      </c>
      <c r="K26" s="18">
        <v>2</v>
      </c>
      <c r="L26" s="32">
        <v>15</v>
      </c>
      <c r="M26" s="22">
        <v>250486.77</v>
      </c>
      <c r="N26" s="22">
        <v>18598</v>
      </c>
      <c r="O26" s="32">
        <f t="shared" si="6"/>
        <v>72562.79548088065</v>
      </c>
      <c r="P26" s="35">
        <v>41754</v>
      </c>
      <c r="Q26" s="34" t="s">
        <v>61</v>
      </c>
    </row>
    <row r="27" spans="1:17" ht="27.75" customHeight="1">
      <c r="A27" s="36">
        <f t="shared" si="7"/>
        <v>20</v>
      </c>
      <c r="B27" s="37" t="s">
        <v>63</v>
      </c>
      <c r="C27" s="21" t="s">
        <v>77</v>
      </c>
      <c r="D27" s="22">
        <v>322</v>
      </c>
      <c r="E27" s="32">
        <f t="shared" si="4"/>
        <v>93.279258400927</v>
      </c>
      <c r="F27" s="22" t="s">
        <v>63</v>
      </c>
      <c r="G27" s="23" t="s">
        <v>63</v>
      </c>
      <c r="H27" s="22">
        <v>45</v>
      </c>
      <c r="I27" s="18">
        <v>3</v>
      </c>
      <c r="J27" s="8">
        <f t="shared" si="5"/>
        <v>15</v>
      </c>
      <c r="K27" s="18">
        <v>1</v>
      </c>
      <c r="L27" s="32">
        <v>56</v>
      </c>
      <c r="M27" s="22">
        <v>1960841.7</v>
      </c>
      <c r="N27" s="22">
        <v>146309</v>
      </c>
      <c r="O27" s="32">
        <f t="shared" si="6"/>
        <v>568030.6199304751</v>
      </c>
      <c r="P27" s="33">
        <v>41467</v>
      </c>
      <c r="Q27" s="34" t="s">
        <v>80</v>
      </c>
    </row>
    <row r="28" spans="1:17" ht="12.75">
      <c r="A28" s="28"/>
      <c r="B28" s="7"/>
      <c r="C28" s="24" t="s">
        <v>33</v>
      </c>
      <c r="D28" s="10">
        <f>SUM(D18:D27)+D16</f>
        <v>302554.44</v>
      </c>
      <c r="E28" s="10">
        <f>SUM(E18:E27)+E16</f>
        <v>87646.12977983776</v>
      </c>
      <c r="F28" s="10">
        <v>214676.12999999998</v>
      </c>
      <c r="G28" s="26">
        <f>(D28-F28)/F28</f>
        <v>0.40935296346175065</v>
      </c>
      <c r="H28" s="10">
        <f>SUM(H18:H27)+H16</f>
        <v>18018</v>
      </c>
      <c r="I28" s="25"/>
      <c r="J28" s="8"/>
      <c r="K28" s="12"/>
      <c r="L28" s="11"/>
      <c r="M28" s="9"/>
      <c r="N28" s="9"/>
      <c r="O28" s="32"/>
      <c r="P28" s="20"/>
      <c r="Q28" s="29"/>
    </row>
    <row r="29" spans="1:17" ht="12.75">
      <c r="A29" s="13"/>
      <c r="B29" s="13"/>
      <c r="C29" s="27"/>
      <c r="D29" s="14" t="s">
        <v>24</v>
      </c>
      <c r="E29" s="15"/>
      <c r="F29" s="14" t="s">
        <v>88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30"/>
    </row>
    <row r="30" spans="1:17" ht="27.75" customHeight="1">
      <c r="A30" s="36">
        <f>A27+1</f>
        <v>21</v>
      </c>
      <c r="B30" s="37">
        <v>15</v>
      </c>
      <c r="C30" s="21" t="s">
        <v>85</v>
      </c>
      <c r="D30" s="22">
        <v>293.9</v>
      </c>
      <c r="E30" s="41">
        <f aca="true" t="shared" si="8" ref="E30:E39">D30/3.452</f>
        <v>85.13904982618772</v>
      </c>
      <c r="F30" s="22">
        <v>1603.91</v>
      </c>
      <c r="G30" s="23">
        <f>(D30-F30)/F30</f>
        <v>-0.8167602920363363</v>
      </c>
      <c r="H30" s="22">
        <v>21</v>
      </c>
      <c r="I30" s="18">
        <v>3</v>
      </c>
      <c r="J30" s="8">
        <f aca="true" t="shared" si="9" ref="J30:J39">H30/I30</f>
        <v>7</v>
      </c>
      <c r="K30" s="18">
        <v>1</v>
      </c>
      <c r="L30" s="32">
        <v>13</v>
      </c>
      <c r="M30" s="22">
        <v>680245.54</v>
      </c>
      <c r="N30" s="22">
        <v>51587</v>
      </c>
      <c r="O30" s="32">
        <f aca="true" t="shared" si="10" ref="O30:O39">M30/3.452</f>
        <v>197058.38354577057</v>
      </c>
      <c r="P30" s="35">
        <v>41768</v>
      </c>
      <c r="Q30" s="34" t="s">
        <v>86</v>
      </c>
    </row>
    <row r="31" spans="1:17" ht="27.75" customHeight="1">
      <c r="A31" s="36">
        <f aca="true" t="shared" si="11" ref="A31:A39">A30+1</f>
        <v>22</v>
      </c>
      <c r="B31" s="37" t="s">
        <v>63</v>
      </c>
      <c r="C31" s="21" t="s">
        <v>47</v>
      </c>
      <c r="D31" s="22">
        <v>288</v>
      </c>
      <c r="E31" s="32">
        <f t="shared" si="8"/>
        <v>83.42989571263035</v>
      </c>
      <c r="F31" s="22" t="s">
        <v>63</v>
      </c>
      <c r="G31" s="23" t="s">
        <v>63</v>
      </c>
      <c r="H31" s="22">
        <v>28</v>
      </c>
      <c r="I31" s="18">
        <v>3</v>
      </c>
      <c r="J31" s="8">
        <f t="shared" si="9"/>
        <v>9.333333333333334</v>
      </c>
      <c r="K31" s="18">
        <v>1</v>
      </c>
      <c r="L31" s="32">
        <v>8</v>
      </c>
      <c r="M31" s="22">
        <v>74386.8</v>
      </c>
      <c r="N31" s="22">
        <v>5165</v>
      </c>
      <c r="O31" s="32">
        <f t="shared" si="10"/>
        <v>21548.899188876014</v>
      </c>
      <c r="P31" s="33">
        <v>41803</v>
      </c>
      <c r="Q31" s="34" t="s">
        <v>53</v>
      </c>
    </row>
    <row r="32" spans="1:17" ht="27" customHeight="1">
      <c r="A32" s="36">
        <f t="shared" si="11"/>
        <v>23</v>
      </c>
      <c r="B32" s="37">
        <v>14</v>
      </c>
      <c r="C32" s="21" t="s">
        <v>38</v>
      </c>
      <c r="D32" s="22">
        <v>278</v>
      </c>
      <c r="E32" s="32">
        <f t="shared" si="8"/>
        <v>80.53302433371958</v>
      </c>
      <c r="F32" s="22">
        <v>1792</v>
      </c>
      <c r="G32" s="23">
        <f>(D32-F32)/F32</f>
        <v>-0.8448660714285714</v>
      </c>
      <c r="H32" s="22">
        <v>21</v>
      </c>
      <c r="I32" s="18">
        <v>7</v>
      </c>
      <c r="J32" s="8">
        <f t="shared" si="9"/>
        <v>3</v>
      </c>
      <c r="K32" s="18">
        <v>4</v>
      </c>
      <c r="L32" s="32">
        <v>4</v>
      </c>
      <c r="M32" s="22">
        <v>64353.6388</v>
      </c>
      <c r="N32" s="22">
        <v>4694</v>
      </c>
      <c r="O32" s="32">
        <f t="shared" si="10"/>
        <v>18642.421436848203</v>
      </c>
      <c r="P32" s="35">
        <v>41831</v>
      </c>
      <c r="Q32" s="34" t="s">
        <v>11</v>
      </c>
    </row>
    <row r="33" spans="1:17" ht="27.75" customHeight="1">
      <c r="A33" s="36">
        <f t="shared" si="11"/>
        <v>24</v>
      </c>
      <c r="B33" s="37" t="s">
        <v>63</v>
      </c>
      <c r="C33" s="21" t="s">
        <v>41</v>
      </c>
      <c r="D33" s="22">
        <v>258</v>
      </c>
      <c r="E33" s="32">
        <f t="shared" si="8"/>
        <v>74.73928157589803</v>
      </c>
      <c r="F33" s="22" t="s">
        <v>63</v>
      </c>
      <c r="G33" s="23" t="s">
        <v>63</v>
      </c>
      <c r="H33" s="22">
        <v>43</v>
      </c>
      <c r="I33" s="18">
        <v>3</v>
      </c>
      <c r="J33" s="8">
        <f t="shared" si="9"/>
        <v>14.333333333333334</v>
      </c>
      <c r="K33" s="18">
        <v>1</v>
      </c>
      <c r="L33" s="32"/>
      <c r="M33" s="22">
        <v>832269.5</v>
      </c>
      <c r="N33" s="22">
        <v>65759</v>
      </c>
      <c r="O33" s="32">
        <f t="shared" si="10"/>
        <v>241097.76940903824</v>
      </c>
      <c r="P33" s="33">
        <v>41488</v>
      </c>
      <c r="Q33" s="34" t="s">
        <v>42</v>
      </c>
    </row>
    <row r="34" spans="1:17" ht="27.75" customHeight="1">
      <c r="A34" s="36">
        <f t="shared" si="11"/>
        <v>25</v>
      </c>
      <c r="B34" s="37">
        <v>21</v>
      </c>
      <c r="C34" s="21" t="s">
        <v>65</v>
      </c>
      <c r="D34" s="22">
        <v>256</v>
      </c>
      <c r="E34" s="32">
        <f t="shared" si="8"/>
        <v>74.15990730011588</v>
      </c>
      <c r="F34" s="22">
        <v>184</v>
      </c>
      <c r="G34" s="23">
        <f>(D34-F34)/F34</f>
        <v>0.391304347826087</v>
      </c>
      <c r="H34" s="22">
        <v>24</v>
      </c>
      <c r="I34" s="18">
        <v>3</v>
      </c>
      <c r="J34" s="8">
        <f t="shared" si="9"/>
        <v>8</v>
      </c>
      <c r="K34" s="18">
        <v>1</v>
      </c>
      <c r="L34" s="32"/>
      <c r="M34" s="22">
        <v>215881</v>
      </c>
      <c r="N34" s="22">
        <v>14959</v>
      </c>
      <c r="O34" s="32">
        <f t="shared" si="10"/>
        <v>62537.94901506373</v>
      </c>
      <c r="P34" s="35">
        <v>41551</v>
      </c>
      <c r="Q34" s="34" t="s">
        <v>66</v>
      </c>
    </row>
    <row r="35" spans="1:17" ht="27.75" customHeight="1">
      <c r="A35" s="36">
        <f t="shared" si="11"/>
        <v>26</v>
      </c>
      <c r="B35" s="37">
        <v>18</v>
      </c>
      <c r="C35" s="21" t="s">
        <v>57</v>
      </c>
      <c r="D35" s="22">
        <v>256</v>
      </c>
      <c r="E35" s="32">
        <f t="shared" si="8"/>
        <v>74.15990730011588</v>
      </c>
      <c r="F35" s="22">
        <v>383</v>
      </c>
      <c r="G35" s="23">
        <f>(D35-F35)/F35</f>
        <v>-0.33159268929503916</v>
      </c>
      <c r="H35" s="22">
        <v>19</v>
      </c>
      <c r="I35" s="18">
        <v>2</v>
      </c>
      <c r="J35" s="8">
        <f t="shared" si="9"/>
        <v>9.5</v>
      </c>
      <c r="K35" s="18">
        <v>2</v>
      </c>
      <c r="L35" s="32">
        <v>17</v>
      </c>
      <c r="M35" s="22">
        <v>1464805.63</v>
      </c>
      <c r="N35" s="22">
        <v>102268</v>
      </c>
      <c r="O35" s="32">
        <f t="shared" si="10"/>
        <v>424335.35052143683</v>
      </c>
      <c r="P35" s="33">
        <v>41740</v>
      </c>
      <c r="Q35" s="34" t="s">
        <v>3</v>
      </c>
    </row>
    <row r="36" spans="1:17" ht="27.75" customHeight="1">
      <c r="A36" s="36">
        <f t="shared" si="11"/>
        <v>27</v>
      </c>
      <c r="B36" s="37" t="s">
        <v>63</v>
      </c>
      <c r="C36" s="21" t="s">
        <v>48</v>
      </c>
      <c r="D36" s="22">
        <v>198</v>
      </c>
      <c r="E36" s="32">
        <f t="shared" si="8"/>
        <v>57.358053302433376</v>
      </c>
      <c r="F36" s="22" t="s">
        <v>63</v>
      </c>
      <c r="G36" s="23" t="s">
        <v>63</v>
      </c>
      <c r="H36" s="22">
        <v>33</v>
      </c>
      <c r="I36" s="18">
        <v>3</v>
      </c>
      <c r="J36" s="8">
        <f t="shared" si="9"/>
        <v>11</v>
      </c>
      <c r="K36" s="18">
        <v>1</v>
      </c>
      <c r="L36" s="32"/>
      <c r="M36" s="22">
        <v>729975.2</v>
      </c>
      <c r="N36" s="22">
        <v>59500</v>
      </c>
      <c r="O36" s="32">
        <f t="shared" si="10"/>
        <v>211464.42641946697</v>
      </c>
      <c r="P36" s="33">
        <v>41425</v>
      </c>
      <c r="Q36" s="34" t="s">
        <v>3</v>
      </c>
    </row>
    <row r="37" spans="1:17" ht="27.75" customHeight="1">
      <c r="A37" s="36">
        <f t="shared" si="11"/>
        <v>28</v>
      </c>
      <c r="B37" s="31">
        <v>22</v>
      </c>
      <c r="C37" s="21" t="s">
        <v>6</v>
      </c>
      <c r="D37" s="22">
        <v>195</v>
      </c>
      <c r="E37" s="32">
        <f t="shared" si="8"/>
        <v>56.48899188876014</v>
      </c>
      <c r="F37" s="22">
        <v>153</v>
      </c>
      <c r="G37" s="23">
        <f>(D37-F37)/F37</f>
        <v>0.27450980392156865</v>
      </c>
      <c r="H37" s="22">
        <v>15</v>
      </c>
      <c r="I37" s="18">
        <v>2</v>
      </c>
      <c r="J37" s="8">
        <f t="shared" si="9"/>
        <v>7.5</v>
      </c>
      <c r="K37" s="18">
        <v>1</v>
      </c>
      <c r="L37" s="32">
        <v>11</v>
      </c>
      <c r="M37" s="22">
        <v>79708.15</v>
      </c>
      <c r="N37" s="22">
        <v>5492</v>
      </c>
      <c r="O37" s="32">
        <f t="shared" si="10"/>
        <v>23090.4258400927</v>
      </c>
      <c r="P37" s="33">
        <v>41782</v>
      </c>
      <c r="Q37" s="34" t="s">
        <v>16</v>
      </c>
    </row>
    <row r="38" spans="1:17" ht="27.75" customHeight="1">
      <c r="A38" s="36">
        <f t="shared" si="11"/>
        <v>29</v>
      </c>
      <c r="B38" s="37" t="s">
        <v>63</v>
      </c>
      <c r="C38" s="21" t="s">
        <v>49</v>
      </c>
      <c r="D38" s="22">
        <v>132</v>
      </c>
      <c r="E38" s="32">
        <f t="shared" si="8"/>
        <v>38.238702201622246</v>
      </c>
      <c r="F38" s="22" t="s">
        <v>63</v>
      </c>
      <c r="G38" s="23" t="s">
        <v>63</v>
      </c>
      <c r="H38" s="22">
        <v>15</v>
      </c>
      <c r="I38" s="18">
        <v>1</v>
      </c>
      <c r="J38" s="8">
        <f t="shared" si="9"/>
        <v>15</v>
      </c>
      <c r="K38" s="18">
        <v>1</v>
      </c>
      <c r="L38" s="32">
        <v>22</v>
      </c>
      <c r="M38" s="22">
        <v>892103.06</v>
      </c>
      <c r="N38" s="22">
        <v>62474</v>
      </c>
      <c r="O38" s="32">
        <f t="shared" si="10"/>
        <v>258430.78215527232</v>
      </c>
      <c r="P38" s="33">
        <v>41705</v>
      </c>
      <c r="Q38" s="34" t="s">
        <v>3</v>
      </c>
    </row>
    <row r="39" spans="1:17" ht="27.75" customHeight="1">
      <c r="A39" s="36">
        <f t="shared" si="11"/>
        <v>30</v>
      </c>
      <c r="B39" s="37">
        <v>9</v>
      </c>
      <c r="C39" s="21" t="s">
        <v>15</v>
      </c>
      <c r="D39" s="22">
        <v>120</v>
      </c>
      <c r="E39" s="41">
        <f t="shared" si="8"/>
        <v>34.762456546929315</v>
      </c>
      <c r="F39" s="22">
        <v>3600</v>
      </c>
      <c r="G39" s="23">
        <f>(D39-F39)/F39</f>
        <v>-0.9666666666666667</v>
      </c>
      <c r="H39" s="22">
        <v>11</v>
      </c>
      <c r="I39" s="18">
        <v>1</v>
      </c>
      <c r="J39" s="42">
        <f t="shared" si="9"/>
        <v>11</v>
      </c>
      <c r="K39" s="18">
        <v>1</v>
      </c>
      <c r="L39" s="32">
        <v>21</v>
      </c>
      <c r="M39" s="22">
        <v>407293.2</v>
      </c>
      <c r="N39" s="22">
        <v>26401</v>
      </c>
      <c r="O39" s="32">
        <f t="shared" si="10"/>
        <v>117987.60139049827</v>
      </c>
      <c r="P39" s="33">
        <v>41712</v>
      </c>
      <c r="Q39" s="34" t="s">
        <v>3</v>
      </c>
    </row>
    <row r="40" spans="1:17" ht="12.75">
      <c r="A40" s="60"/>
      <c r="B40" s="61"/>
      <c r="C40" s="62" t="s">
        <v>37</v>
      </c>
      <c r="D40" s="63">
        <f>SUM(D30:D39)+D28</f>
        <v>304829.34</v>
      </c>
      <c r="E40" s="63">
        <f>SUM(E30:E39)+E28</f>
        <v>88305.13904982618</v>
      </c>
      <c r="F40" s="63">
        <v>215273.12999999998</v>
      </c>
      <c r="G40" s="64">
        <f>(D40-F40)/F40</f>
        <v>0.41601202156534844</v>
      </c>
      <c r="H40" s="63">
        <f>SUM(H30:H39)+H28</f>
        <v>18248</v>
      </c>
      <c r="I40" s="65"/>
      <c r="J40" s="66"/>
      <c r="K40" s="67"/>
      <c r="L40" s="68"/>
      <c r="M40" s="69"/>
      <c r="N40" s="69"/>
      <c r="O40" s="70"/>
      <c r="P40" s="71"/>
      <c r="Q40" s="72"/>
    </row>
    <row r="41" spans="1:17" ht="12.75">
      <c r="A41" s="52"/>
      <c r="B41" s="53"/>
      <c r="C41" s="54"/>
      <c r="D41" s="55"/>
      <c r="E41" s="56"/>
      <c r="F41" s="55"/>
      <c r="G41" s="56"/>
      <c r="H41" s="55"/>
      <c r="I41" s="56"/>
      <c r="J41" s="57"/>
      <c r="K41" s="56"/>
      <c r="L41" s="57"/>
      <c r="M41" s="56"/>
      <c r="N41" s="56"/>
      <c r="O41" s="56"/>
      <c r="P41" s="58"/>
      <c r="Q41" s="5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2014-08-04T12:15:26Z</dcterms:modified>
  <cp:category/>
  <cp:version/>
  <cp:contentType/>
  <cp:contentStatus/>
</cp:coreProperties>
</file>