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80" windowWidth="25500" windowHeight="7180" activeTab="0"/>
  </bookViews>
  <sheets>
    <sheet name="Balandžio 26 - 28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<sst xmlns="http://schemas.openxmlformats.org/spreadsheetml/2006/main" count="107" uniqueCount="81">
  <si>
    <t>Intercinema</t>
  </si>
  <si>
    <t>Statyk už mėgstamiausią
(Lay the Favorite)</t>
  </si>
  <si>
    <t>Hičkokas
(Hitchcock)</t>
  </si>
  <si>
    <t>Theatrical Film Distribution /
20th Century Fox</t>
  </si>
  <si>
    <t>Medžioklė
(The Hunt)</t>
  </si>
  <si>
    <t>Kaunas International Film Festival</t>
  </si>
  <si>
    <t>Diatlovo perėja: dingudisi ekspedicija
(The Dyatlov Pass Incident)</t>
  </si>
  <si>
    <t>Pi gyvenimas
(Life of Pi)</t>
  </si>
  <si>
    <t>-</t>
  </si>
  <si>
    <t>Forum Cinemas /
20th Century Fox</t>
  </si>
  <si>
    <t>Ozas: didingas ir galingas
(Oz. The Great and Powerful)</t>
  </si>
  <si>
    <t>Theatrical Film Distribution /
20th Century Fox</t>
  </si>
  <si>
    <t>7 dienos Havanoje
(7 Days in Havana)</t>
  </si>
  <si>
    <t>A-One Films</t>
  </si>
  <si>
    <t>Top Film</t>
  </si>
  <si>
    <t>Optimisto istorija
(Silver Linings Playbook)</t>
  </si>
  <si>
    <t>Magiškas Paryžius 3
(Magic Paris 3)</t>
  </si>
  <si>
    <t>Incognito Films</t>
  </si>
  <si>
    <t>Garsų pasaulio įrašai</t>
  </si>
  <si>
    <t>VISO (top20):</t>
  </si>
  <si>
    <t xml:space="preserve">Platintojas </t>
  </si>
  <si>
    <t>ACME Film</t>
  </si>
  <si>
    <t>Filmas</t>
  </si>
  <si>
    <t>Premjeros
data</t>
  </si>
  <si>
    <t>Pakitimas</t>
  </si>
  <si>
    <t>Emigrantai
(Emigrants)</t>
  </si>
  <si>
    <t>Justinas Krisiūnas</t>
  </si>
  <si>
    <t>Seansų
sk.</t>
  </si>
  <si>
    <t>\</t>
  </si>
  <si>
    <t>Milijardierius ir blondinė
(Gambit)</t>
  </si>
  <si>
    <t>Piktieji numirėliai
(Evil Dead)</t>
  </si>
  <si>
    <t>ACME Film /
Sony</t>
  </si>
  <si>
    <t>Hannah Arendt</t>
  </si>
  <si>
    <t xml:space="preserve">Balandžio 26 - 28 d.  Lietuvos kino teatruose rodytų filmų top-30 </t>
  </si>
  <si>
    <t>Balandžio
19 - 21 d.
pajamos
(Lt)</t>
  </si>
  <si>
    <t>Balandžio
26 - 28 d.
pajamos
(Lt)</t>
  </si>
  <si>
    <t>Balandžio
26 - 28 d.
žiūrovų 
sk.</t>
  </si>
  <si>
    <t>Balandžio
26 - 28 d.
pajamos
(Eur)</t>
  </si>
  <si>
    <t>Pats baisiausias filmas 5
(Scary Movie 5)</t>
  </si>
  <si>
    <t>Garsų pasaulio įrašai</t>
  </si>
  <si>
    <t>Laukinės atostogos
(Spring Breakers)</t>
  </si>
  <si>
    <t>N</t>
  </si>
  <si>
    <t>Pabėgimas iš planetos Žemė
(Escape From Planet Earth)</t>
  </si>
  <si>
    <t>Transo būsena
(Trance)</t>
  </si>
  <si>
    <t>VISO:</t>
  </si>
  <si>
    <t>Valentinas vienas
(Valentine Alone)</t>
  </si>
  <si>
    <t>Sielonešė
(The Host)</t>
  </si>
  <si>
    <t>Niujorko šešėlyje
(Place Beyond the Pines)</t>
  </si>
  <si>
    <t>-</t>
  </si>
  <si>
    <t>Sapnuoju, kad einu
(Dreaming the Path)</t>
  </si>
  <si>
    <t>Era Film</t>
  </si>
  <si>
    <t>Užmirštieji
(Oblivion)</t>
  </si>
  <si>
    <t>Forum Cinemas /
Universal</t>
  </si>
  <si>
    <t>Eilinis Džo. Kerštas
(G.I. Joe 2: Retaliation)</t>
  </si>
  <si>
    <t>Džekas milžinų nugalėtojas
(Jack The Giant Slayer)</t>
  </si>
  <si>
    <t>Forum Cinemas /
Paramount</t>
  </si>
  <si>
    <t>Olimpo apgultis
(Olympus Has Fallen)</t>
  </si>
  <si>
    <t>Teresės nuodėmė
(Therese Desqueyroux)</t>
  </si>
  <si>
    <t>Pilnos rankos pistoletų
(Una Pistola el cada mano / A Gun in Each Hand)</t>
  </si>
  <si>
    <t>ACME Film</t>
  </si>
  <si>
    <t>Pašėlę pirmieji metai
(I Give It A Year)</t>
  </si>
  <si>
    <t>N</t>
  </si>
  <si>
    <t>Pagalbos šauksmas
(The Call)</t>
  </si>
  <si>
    <t>Top Film</t>
  </si>
  <si>
    <t>Gimtadienis
(21 and Over)</t>
  </si>
  <si>
    <t>Forum Cinemas /
WDSMPI</t>
  </si>
  <si>
    <t>Prior Entertainment</t>
  </si>
  <si>
    <t>VISO (top30):</t>
  </si>
  <si>
    <t>Žiūrovų lanko-mumo vidurkis</t>
  </si>
  <si>
    <t>Kopijų 
sk.</t>
  </si>
  <si>
    <t>ACME Film /
Warner Bros.</t>
  </si>
  <si>
    <t>Rodymo 
savaitė</t>
  </si>
  <si>
    <t>\</t>
  </si>
  <si>
    <t>Bendros
pajamos
(Lt)</t>
  </si>
  <si>
    <t>Bendras
žiūrovų
sk.</t>
  </si>
  <si>
    <t>-</t>
  </si>
  <si>
    <t>Bendros
pajamos
(Eur)</t>
  </si>
  <si>
    <t>VISO (top10):</t>
  </si>
  <si>
    <t>N</t>
  </si>
  <si>
    <t>Parkeris
(Parker)</t>
  </si>
  <si>
    <t>Krudžiai
(Croods)</t>
  </si>
</sst>
</file>

<file path=xl/styles.xml><?xml version="1.0" encoding="utf-8"?>
<styleSheet xmlns="http://schemas.openxmlformats.org/spreadsheetml/2006/main">
  <numFmts count="49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#,##0.00&quot;Lt&quot;;\-#,##0.00&quot;Lt&quot;"/>
    <numFmt numFmtId="165" formatCode="_-* #,##0&quot;Lt&quot;_-;\-* #,##0&quot;Lt&quot;_-;_-* &quot;-&quot;&quot;Lt&quot;_-;_-@_-"/>
    <numFmt numFmtId="166" formatCode="_-* #,##0_L_t_-;\-* #,##0_L_t_-;_-* &quot;-&quot;_L_t_-;_-@_-"/>
    <numFmt numFmtId="167" formatCode="_-* #,##0.00&quot;Lt&quot;_-;\-* #,##0.00&quot;Lt&quot;_-;_-* &quot;-&quot;??&quot;Lt&quot;_-;_-@_-"/>
    <numFmt numFmtId="168" formatCode="_-* #,##0.00_L_t_-;\-* #,##0.00_L_t_-;_-* &quot;-&quot;??_L_t_-;_-@_-"/>
    <numFmt numFmtId="169" formatCode="#,##0&quot;р.&quot;;\-#,##0&quot;р.&quot;"/>
    <numFmt numFmtId="170" formatCode="#,##0&quot;р.&quot;;[Red]\-#,##0&quot;р.&quot;"/>
    <numFmt numFmtId="171" formatCode="#,##0.00&quot;р.&quot;;\-#,##0.00&quot;р.&quot;"/>
    <numFmt numFmtId="172" formatCode="#,##0.00&quot;р.&quot;;[Red]\-#,##0.00&quot;р.&quot;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#,##0\ &quot;Lt&quot;;\-#,##0\ &quot;Lt&quot;"/>
    <numFmt numFmtId="178" formatCode="#,##0\ &quot;Lt&quot;;[Red]\-#,##0\ &quot;Lt&quot;"/>
    <numFmt numFmtId="179" formatCode="#,##0.00\ &quot;Lt&quot;;\-#,##0.00\ &quot;Lt&quot;"/>
    <numFmt numFmtId="180" formatCode="#,##0.00\ &quot;Lt&quot;;[Red]\-#,##0.00\ &quot;Lt&quot;"/>
    <numFmt numFmtId="181" formatCode="_-* #,##0\ &quot;Lt&quot;_-;\-* #,##0\ &quot;Lt&quot;_-;_-* &quot;-&quot;\ &quot;Lt&quot;_-;_-@_-"/>
    <numFmt numFmtId="182" formatCode="_-* #,##0\ _L_t_-;\-* #,##0\ _L_t_-;_-* &quot;-&quot;\ _L_t_-;_-@_-"/>
    <numFmt numFmtId="183" formatCode="_-* #,##0.00\ &quot;Lt&quot;_-;\-* #,##0.00\ &quot;Lt&quot;_-;_-* &quot;-&quot;??\ &quot;Lt&quot;_-;_-@_-"/>
    <numFmt numFmtId="184" formatCode="_-* #,##0.00\ _L_t_-;\-* #,##0.00\ _L_t_-;_-* &quot;-&quot;??\ _L_t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yyyy\.mm\.dd"/>
    <numFmt numFmtId="194" formatCode="[$-409]dddd\,\ mmmm\ dd\,\ yyyy"/>
    <numFmt numFmtId="195" formatCode="yyyy\.mm\.dd;@"/>
    <numFmt numFmtId="196" formatCode="yyyy/mm/dd;@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/mm/dd"/>
    <numFmt numFmtId="203" formatCode="#,##0\ &quot;Lt&quot;"/>
    <numFmt numFmtId="204" formatCode="0.00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Verdana"/>
      <family val="2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5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5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95" fontId="7" fillId="0" borderId="17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4.19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džio 19 - 25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3.28125" style="6" bestFit="1" customWidth="1"/>
    <col min="4" max="6" width="10.7109375" style="6" bestFit="1" customWidth="1"/>
    <col min="7" max="7" width="13.140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9.14062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33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22</v>
      </c>
      <c r="D3" s="31" t="s">
        <v>35</v>
      </c>
      <c r="E3" s="31" t="s">
        <v>37</v>
      </c>
      <c r="F3" s="31" t="s">
        <v>34</v>
      </c>
      <c r="G3" s="31" t="s">
        <v>24</v>
      </c>
      <c r="H3" s="31" t="s">
        <v>36</v>
      </c>
      <c r="I3" s="31" t="s">
        <v>27</v>
      </c>
      <c r="J3" s="31" t="s">
        <v>68</v>
      </c>
      <c r="K3" s="31" t="s">
        <v>69</v>
      </c>
      <c r="L3" s="31" t="s">
        <v>71</v>
      </c>
      <c r="M3" s="31" t="s">
        <v>73</v>
      </c>
      <c r="N3" s="31" t="s">
        <v>74</v>
      </c>
      <c r="O3" s="31" t="s">
        <v>76</v>
      </c>
      <c r="P3" s="31" t="s">
        <v>23</v>
      </c>
      <c r="Q3" s="32" t="s">
        <v>20</v>
      </c>
    </row>
    <row r="4" spans="1:17" ht="27.75" customHeight="1">
      <c r="A4" s="33">
        <v>1</v>
      </c>
      <c r="B4" s="36" t="s">
        <v>78</v>
      </c>
      <c r="C4" s="21" t="s">
        <v>38</v>
      </c>
      <c r="D4" s="22">
        <v>86277</v>
      </c>
      <c r="E4" s="19">
        <f aca="true" t="shared" si="0" ref="E4:E13">D4/3.452</f>
        <v>24993.337195828506</v>
      </c>
      <c r="F4" s="19" t="s">
        <v>75</v>
      </c>
      <c r="G4" s="23" t="s">
        <v>48</v>
      </c>
      <c r="H4" s="22">
        <v>5725</v>
      </c>
      <c r="I4" s="18">
        <v>93</v>
      </c>
      <c r="J4" s="8">
        <f aca="true" t="shared" si="1" ref="J4:J13">H4/I4</f>
        <v>61.55913978494624</v>
      </c>
      <c r="K4" s="18">
        <v>11</v>
      </c>
      <c r="L4" s="19">
        <v>1</v>
      </c>
      <c r="M4" s="22">
        <v>86277</v>
      </c>
      <c r="N4" s="22">
        <v>5725</v>
      </c>
      <c r="O4" s="19">
        <f>M4/3.452</f>
        <v>24993.337195828506</v>
      </c>
      <c r="P4" s="37">
        <v>41390</v>
      </c>
      <c r="Q4" s="28" t="s">
        <v>39</v>
      </c>
    </row>
    <row r="5" spans="1:17" ht="27.75" customHeight="1">
      <c r="A5" s="33">
        <f>A4+1</f>
        <v>2</v>
      </c>
      <c r="B5" s="36">
        <v>2</v>
      </c>
      <c r="C5" s="21" t="s">
        <v>80</v>
      </c>
      <c r="D5" s="22">
        <v>51770.2</v>
      </c>
      <c r="E5" s="19">
        <f t="shared" si="0"/>
        <v>14997.161066048668</v>
      </c>
      <c r="F5" s="19">
        <v>47411.5</v>
      </c>
      <c r="G5" s="23">
        <f>(D5-F5)/F5</f>
        <v>0.09193339168767065</v>
      </c>
      <c r="H5" s="22">
        <v>4092</v>
      </c>
      <c r="I5" s="18">
        <v>136</v>
      </c>
      <c r="J5" s="8">
        <f t="shared" si="1"/>
        <v>30.08823529411765</v>
      </c>
      <c r="K5" s="18">
        <v>18</v>
      </c>
      <c r="L5" s="19">
        <v>6</v>
      </c>
      <c r="M5" s="22">
        <v>1220792.45</v>
      </c>
      <c r="N5" s="22">
        <v>93058</v>
      </c>
      <c r="O5" s="19">
        <f>M5/3.452</f>
        <v>353647.87079953647</v>
      </c>
      <c r="P5" s="37">
        <v>41355</v>
      </c>
      <c r="Q5" s="28" t="s">
        <v>11</v>
      </c>
    </row>
    <row r="6" spans="1:17" ht="27.75" customHeight="1">
      <c r="A6" s="33">
        <f aca="true" t="shared" si="2" ref="A6:A13">A5+1</f>
        <v>3</v>
      </c>
      <c r="B6" s="36">
        <v>1</v>
      </c>
      <c r="C6" s="21" t="s">
        <v>51</v>
      </c>
      <c r="D6" s="22">
        <v>39805</v>
      </c>
      <c r="E6" s="19">
        <f t="shared" si="0"/>
        <v>11530.996523754346</v>
      </c>
      <c r="F6" s="19">
        <v>48837.1</v>
      </c>
      <c r="G6" s="23">
        <f>(D6-F6)/F6</f>
        <v>-0.184943413920974</v>
      </c>
      <c r="H6" s="22">
        <v>2709</v>
      </c>
      <c r="I6" s="18">
        <v>95</v>
      </c>
      <c r="J6" s="8">
        <f t="shared" si="1"/>
        <v>28.51578947368421</v>
      </c>
      <c r="K6" s="18">
        <v>8</v>
      </c>
      <c r="L6" s="19">
        <v>3</v>
      </c>
      <c r="M6" s="22">
        <v>298207.1</v>
      </c>
      <c r="N6" s="22">
        <v>22041</v>
      </c>
      <c r="O6" s="19">
        <f aca="true" t="shared" si="3" ref="O6:O13">M6/3.452</f>
        <v>86386.76129779837</v>
      </c>
      <c r="P6" s="37">
        <v>41376</v>
      </c>
      <c r="Q6" s="28" t="s">
        <v>52</v>
      </c>
    </row>
    <row r="7" spans="1:17" ht="27.75" customHeight="1">
      <c r="A7" s="33">
        <f t="shared" si="2"/>
        <v>4</v>
      </c>
      <c r="B7" s="36">
        <v>3</v>
      </c>
      <c r="C7" s="21" t="s">
        <v>42</v>
      </c>
      <c r="D7" s="22">
        <v>38357</v>
      </c>
      <c r="E7" s="19">
        <f t="shared" si="0"/>
        <v>11111.529548088065</v>
      </c>
      <c r="F7" s="19">
        <v>45105</v>
      </c>
      <c r="G7" s="23">
        <f>(D7-F7)/F7</f>
        <v>-0.1496064737833943</v>
      </c>
      <c r="H7" s="22">
        <v>2903</v>
      </c>
      <c r="I7" s="18">
        <v>105</v>
      </c>
      <c r="J7" s="8">
        <f t="shared" si="1"/>
        <v>27.64761904761905</v>
      </c>
      <c r="K7" s="18">
        <v>22</v>
      </c>
      <c r="L7" s="19">
        <v>2</v>
      </c>
      <c r="M7" s="22">
        <v>99961</v>
      </c>
      <c r="N7" s="22">
        <v>7960</v>
      </c>
      <c r="O7" s="19">
        <f t="shared" si="3"/>
        <v>28957.415990730013</v>
      </c>
      <c r="P7" s="37">
        <v>41383</v>
      </c>
      <c r="Q7" s="28" t="s">
        <v>18</v>
      </c>
    </row>
    <row r="8" spans="1:17" ht="27.75" customHeight="1">
      <c r="A8" s="33">
        <f t="shared" si="2"/>
        <v>5</v>
      </c>
      <c r="B8" s="36">
        <v>5</v>
      </c>
      <c r="C8" s="21" t="s">
        <v>43</v>
      </c>
      <c r="D8" s="22">
        <v>21599</v>
      </c>
      <c r="E8" s="19">
        <f t="shared" si="0"/>
        <v>6256.952491309386</v>
      </c>
      <c r="F8" s="19">
        <v>31343.5</v>
      </c>
      <c r="G8" s="23">
        <f>(D8-F8)/F8</f>
        <v>-0.31089380573324615</v>
      </c>
      <c r="H8" s="22">
        <v>1386</v>
      </c>
      <c r="I8" s="18">
        <v>52</v>
      </c>
      <c r="J8" s="8">
        <f t="shared" si="1"/>
        <v>26.653846153846153</v>
      </c>
      <c r="K8" s="18">
        <v>6</v>
      </c>
      <c r="L8" s="19">
        <v>2</v>
      </c>
      <c r="M8" s="22">
        <v>84927.5</v>
      </c>
      <c r="N8" s="22">
        <v>7098</v>
      </c>
      <c r="O8" s="19">
        <f t="shared" si="3"/>
        <v>24602.404403244494</v>
      </c>
      <c r="P8" s="37">
        <v>41383</v>
      </c>
      <c r="Q8" s="28" t="s">
        <v>11</v>
      </c>
    </row>
    <row r="9" spans="1:17" ht="27.75" customHeight="1">
      <c r="A9" s="33">
        <f t="shared" si="2"/>
        <v>6</v>
      </c>
      <c r="B9" s="36" t="s">
        <v>41</v>
      </c>
      <c r="C9" s="21" t="s">
        <v>40</v>
      </c>
      <c r="D9" s="22">
        <v>16738</v>
      </c>
      <c r="E9" s="19">
        <f t="shared" si="0"/>
        <v>4848.783314020858</v>
      </c>
      <c r="F9" s="19" t="s">
        <v>75</v>
      </c>
      <c r="G9" s="23" t="s">
        <v>48</v>
      </c>
      <c r="H9" s="22">
        <v>1112</v>
      </c>
      <c r="I9" s="18">
        <f>19*3</f>
        <v>57</v>
      </c>
      <c r="J9" s="8">
        <f t="shared" si="1"/>
        <v>19.50877192982456</v>
      </c>
      <c r="K9" s="18">
        <v>8</v>
      </c>
      <c r="L9" s="19">
        <v>1</v>
      </c>
      <c r="M9" s="22">
        <v>16738</v>
      </c>
      <c r="N9" s="22">
        <v>1112</v>
      </c>
      <c r="O9" s="19">
        <f t="shared" si="3"/>
        <v>4848.783314020858</v>
      </c>
      <c r="P9" s="37">
        <v>41390</v>
      </c>
      <c r="Q9" s="28" t="s">
        <v>66</v>
      </c>
    </row>
    <row r="10" spans="1:17" ht="27.75" customHeight="1">
      <c r="A10" s="33">
        <f t="shared" si="2"/>
        <v>7</v>
      </c>
      <c r="B10" s="36">
        <v>6</v>
      </c>
      <c r="C10" s="21" t="s">
        <v>29</v>
      </c>
      <c r="D10" s="22">
        <v>16316</v>
      </c>
      <c r="E10" s="19">
        <f t="shared" si="0"/>
        <v>4726.535341830823</v>
      </c>
      <c r="F10" s="19">
        <v>19817</v>
      </c>
      <c r="G10" s="23">
        <f>(D10-F10)/F10</f>
        <v>-0.1766664984609174</v>
      </c>
      <c r="H10" s="22">
        <v>1060</v>
      </c>
      <c r="I10" s="18">
        <f>18*3</f>
        <v>54</v>
      </c>
      <c r="J10" s="8">
        <f t="shared" si="1"/>
        <v>19.62962962962963</v>
      </c>
      <c r="K10" s="18">
        <v>6</v>
      </c>
      <c r="L10" s="19">
        <v>3</v>
      </c>
      <c r="M10" s="22">
        <v>127863.7</v>
      </c>
      <c r="N10" s="22">
        <v>9242</v>
      </c>
      <c r="O10" s="19">
        <f t="shared" si="3"/>
        <v>37040.46929316338</v>
      </c>
      <c r="P10" s="37">
        <v>41376</v>
      </c>
      <c r="Q10" s="28" t="s">
        <v>17</v>
      </c>
    </row>
    <row r="11" spans="1:17" ht="27.75" customHeight="1">
      <c r="A11" s="33">
        <f t="shared" si="2"/>
        <v>8</v>
      </c>
      <c r="B11" s="36">
        <v>4</v>
      </c>
      <c r="C11" s="21" t="s">
        <v>30</v>
      </c>
      <c r="D11" s="22">
        <v>14652.5</v>
      </c>
      <c r="E11" s="19">
        <f t="shared" si="0"/>
        <v>4244.640787949015</v>
      </c>
      <c r="F11" s="19">
        <v>39750.5</v>
      </c>
      <c r="G11" s="23">
        <f>(D11-F11)/F11</f>
        <v>-0.6313882844240953</v>
      </c>
      <c r="H11" s="22">
        <v>996</v>
      </c>
      <c r="I11" s="18">
        <v>62</v>
      </c>
      <c r="J11" s="8">
        <f t="shared" si="1"/>
        <v>16.06451612903226</v>
      </c>
      <c r="K11" s="18">
        <v>9</v>
      </c>
      <c r="L11" s="19">
        <v>2</v>
      </c>
      <c r="M11" s="22">
        <v>91141.5</v>
      </c>
      <c r="N11" s="22">
        <v>7629</v>
      </c>
      <c r="O11" s="19">
        <f t="shared" si="3"/>
        <v>26402.52027809965</v>
      </c>
      <c r="P11" s="37">
        <v>41383</v>
      </c>
      <c r="Q11" s="28" t="s">
        <v>31</v>
      </c>
    </row>
    <row r="12" spans="1:17" ht="27.75" customHeight="1">
      <c r="A12" s="33">
        <f t="shared" si="2"/>
        <v>9</v>
      </c>
      <c r="B12" s="36">
        <v>7</v>
      </c>
      <c r="C12" s="21" t="s">
        <v>47</v>
      </c>
      <c r="D12" s="22">
        <v>13101</v>
      </c>
      <c r="E12" s="19">
        <f t="shared" si="0"/>
        <v>3795.1911935110084</v>
      </c>
      <c r="F12" s="19">
        <v>15152.5</v>
      </c>
      <c r="G12" s="23">
        <f>(D12-F12)/F12</f>
        <v>-0.1353901996370236</v>
      </c>
      <c r="H12" s="22">
        <v>810</v>
      </c>
      <c r="I12" s="18">
        <v>27</v>
      </c>
      <c r="J12" s="8">
        <f t="shared" si="1"/>
        <v>30</v>
      </c>
      <c r="K12" s="18">
        <v>5</v>
      </c>
      <c r="L12" s="19">
        <v>3</v>
      </c>
      <c r="M12" s="22">
        <v>93985.36</v>
      </c>
      <c r="N12" s="22">
        <v>6778</v>
      </c>
      <c r="O12" s="19">
        <f t="shared" si="3"/>
        <v>27226.349942062574</v>
      </c>
      <c r="P12" s="37">
        <v>41376</v>
      </c>
      <c r="Q12" s="28" t="s">
        <v>66</v>
      </c>
    </row>
    <row r="13" spans="1:17" ht="27.75" customHeight="1">
      <c r="A13" s="33">
        <f t="shared" si="2"/>
        <v>10</v>
      </c>
      <c r="B13" s="36">
        <v>9</v>
      </c>
      <c r="C13" s="21" t="s">
        <v>54</v>
      </c>
      <c r="D13" s="22">
        <v>11731.5</v>
      </c>
      <c r="E13" s="19">
        <f t="shared" si="0"/>
        <v>3398.4646581691773</v>
      </c>
      <c r="F13" s="19">
        <v>10392.7</v>
      </c>
      <c r="G13" s="23">
        <f>(D13-F13)/F13</f>
        <v>0.12882119179808896</v>
      </c>
      <c r="H13" s="22">
        <v>804</v>
      </c>
      <c r="I13" s="18">
        <v>34</v>
      </c>
      <c r="J13" s="8">
        <f t="shared" si="1"/>
        <v>23.647058823529413</v>
      </c>
      <c r="K13" s="18">
        <v>6</v>
      </c>
      <c r="L13" s="19">
        <v>4</v>
      </c>
      <c r="M13" s="22">
        <v>203619.6</v>
      </c>
      <c r="N13" s="22">
        <v>13320</v>
      </c>
      <c r="O13" s="19">
        <f t="shared" si="3"/>
        <v>58985.97914252608</v>
      </c>
      <c r="P13" s="37">
        <v>41369</v>
      </c>
      <c r="Q13" s="28" t="s">
        <v>70</v>
      </c>
    </row>
    <row r="14" spans="1:17" ht="12.75">
      <c r="A14" s="7"/>
      <c r="B14" s="7"/>
      <c r="C14" s="24" t="s">
        <v>77</v>
      </c>
      <c r="D14" s="10">
        <f>SUM(D4:D13)</f>
        <v>310347.2</v>
      </c>
      <c r="E14" s="10">
        <f>SUM(E4:E13)</f>
        <v>89903.59212050986</v>
      </c>
      <c r="F14" s="10">
        <v>280720.3</v>
      </c>
      <c r="G14" s="26">
        <f>(D14-F14)/F14</f>
        <v>0.10553885842954722</v>
      </c>
      <c r="H14" s="10">
        <f>SUM(H4:H13)</f>
        <v>21597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11</v>
      </c>
      <c r="C16" s="21" t="s">
        <v>45</v>
      </c>
      <c r="D16" s="22">
        <v>9566</v>
      </c>
      <c r="E16" s="19">
        <f aca="true" t="shared" si="4" ref="E16:E25">D16/3.452</f>
        <v>2771.1471610660487</v>
      </c>
      <c r="F16" s="19">
        <v>9241</v>
      </c>
      <c r="G16" s="23">
        <f>(D16-F16)/F16</f>
        <v>0.03516935396602099</v>
      </c>
      <c r="H16" s="22">
        <v>689</v>
      </c>
      <c r="I16" s="18">
        <v>21</v>
      </c>
      <c r="J16" s="8">
        <f aca="true" t="shared" si="5" ref="J16:J25">H16/I16</f>
        <v>32.80952380952381</v>
      </c>
      <c r="K16" s="18">
        <v>5</v>
      </c>
      <c r="L16" s="19">
        <v>12</v>
      </c>
      <c r="M16" s="22">
        <v>2629463.7</v>
      </c>
      <c r="N16" s="22">
        <v>188815</v>
      </c>
      <c r="O16" s="19">
        <f aca="true" t="shared" si="6" ref="O16:O25">M16/3.452</f>
        <v>761721.8134414833</v>
      </c>
      <c r="P16" s="37">
        <v>41313</v>
      </c>
      <c r="Q16" s="28" t="s">
        <v>21</v>
      </c>
    </row>
    <row r="17" spans="1:17" ht="27.75" customHeight="1">
      <c r="A17" s="33">
        <f>A16+1</f>
        <v>12</v>
      </c>
      <c r="B17" s="36">
        <v>10</v>
      </c>
      <c r="C17" s="21" t="s">
        <v>56</v>
      </c>
      <c r="D17" s="22">
        <v>8138.5</v>
      </c>
      <c r="E17" s="19">
        <f t="shared" si="4"/>
        <v>2357.618771726535</v>
      </c>
      <c r="F17" s="19">
        <v>10200</v>
      </c>
      <c r="G17" s="23">
        <f>(D17-F17)/F17</f>
        <v>-0.2021078431372549</v>
      </c>
      <c r="H17" s="22">
        <v>561</v>
      </c>
      <c r="I17" s="18">
        <v>24</v>
      </c>
      <c r="J17" s="8">
        <f t="shared" si="5"/>
        <v>23.375</v>
      </c>
      <c r="K17" s="18">
        <v>4</v>
      </c>
      <c r="L17" s="19">
        <v>4</v>
      </c>
      <c r="M17" s="22">
        <v>112799.5</v>
      </c>
      <c r="N17" s="22">
        <v>7884</v>
      </c>
      <c r="O17" s="19">
        <f t="shared" si="6"/>
        <v>32676.56431054461</v>
      </c>
      <c r="P17" s="37">
        <v>41369</v>
      </c>
      <c r="Q17" s="28" t="s">
        <v>17</v>
      </c>
    </row>
    <row r="18" spans="1:17" ht="27.75" customHeight="1">
      <c r="A18" s="33">
        <f aca="true" t="shared" si="7" ref="A18:A25">A17+1</f>
        <v>13</v>
      </c>
      <c r="B18" s="36" t="s">
        <v>61</v>
      </c>
      <c r="C18" s="21" t="s">
        <v>1</v>
      </c>
      <c r="D18" s="22">
        <v>5677.5</v>
      </c>
      <c r="E18" s="19">
        <f t="shared" si="4"/>
        <v>1644.6987253765933</v>
      </c>
      <c r="F18" s="19" t="s">
        <v>75</v>
      </c>
      <c r="G18" s="23" t="s">
        <v>48</v>
      </c>
      <c r="H18" s="22">
        <v>399</v>
      </c>
      <c r="I18" s="18">
        <v>33</v>
      </c>
      <c r="J18" s="8">
        <f t="shared" si="5"/>
        <v>12.090909090909092</v>
      </c>
      <c r="K18" s="18">
        <v>7</v>
      </c>
      <c r="L18" s="19">
        <v>1</v>
      </c>
      <c r="M18" s="22">
        <v>5677.5</v>
      </c>
      <c r="N18" s="22">
        <v>399</v>
      </c>
      <c r="O18" s="19">
        <f t="shared" si="6"/>
        <v>1644.6987253765933</v>
      </c>
      <c r="P18" s="37">
        <v>41390</v>
      </c>
      <c r="Q18" s="28" t="s">
        <v>63</v>
      </c>
    </row>
    <row r="19" spans="1:17" ht="27.75" customHeight="1">
      <c r="A19" s="33">
        <f t="shared" si="7"/>
        <v>14</v>
      </c>
      <c r="B19" s="36">
        <v>6</v>
      </c>
      <c r="C19" s="21" t="s">
        <v>25</v>
      </c>
      <c r="D19" s="22">
        <v>3067</v>
      </c>
      <c r="E19" s="19">
        <f t="shared" si="4"/>
        <v>888.4704519119351</v>
      </c>
      <c r="F19" s="22">
        <v>12710.5</v>
      </c>
      <c r="G19" s="23">
        <f>(D19-F19)/F19</f>
        <v>-0.7587034341686008</v>
      </c>
      <c r="H19" s="22">
        <v>305</v>
      </c>
      <c r="I19" s="18">
        <v>11</v>
      </c>
      <c r="J19" s="8">
        <f t="shared" si="5"/>
        <v>27.727272727272727</v>
      </c>
      <c r="K19" s="18">
        <v>4</v>
      </c>
      <c r="L19" s="19">
        <v>4</v>
      </c>
      <c r="M19" s="22">
        <v>61304.5</v>
      </c>
      <c r="N19" s="22">
        <v>5726</v>
      </c>
      <c r="O19" s="19">
        <f t="shared" si="6"/>
        <v>17759.12514484357</v>
      </c>
      <c r="P19" s="37">
        <v>41369</v>
      </c>
      <c r="Q19" s="28" t="s">
        <v>26</v>
      </c>
    </row>
    <row r="20" spans="1:17" ht="27.75" customHeight="1">
      <c r="A20" s="33">
        <f t="shared" si="7"/>
        <v>15</v>
      </c>
      <c r="B20" s="36">
        <v>14</v>
      </c>
      <c r="C20" s="21" t="s">
        <v>60</v>
      </c>
      <c r="D20" s="22">
        <v>2919</v>
      </c>
      <c r="E20" s="19">
        <f t="shared" si="4"/>
        <v>845.5967555040556</v>
      </c>
      <c r="F20" s="19">
        <v>4322.5</v>
      </c>
      <c r="G20" s="23">
        <f aca="true" t="shared" si="8" ref="G20:G26">(D20-F20)/F20</f>
        <v>-0.32469635627530363</v>
      </c>
      <c r="H20" s="22">
        <v>264</v>
      </c>
      <c r="I20" s="18">
        <v>13</v>
      </c>
      <c r="J20" s="8">
        <f t="shared" si="5"/>
        <v>20.307692307692307</v>
      </c>
      <c r="K20" s="18">
        <v>3</v>
      </c>
      <c r="L20" s="19">
        <v>6</v>
      </c>
      <c r="M20" s="22">
        <v>179462</v>
      </c>
      <c r="N20" s="22">
        <v>12790</v>
      </c>
      <c r="O20" s="19">
        <f t="shared" si="6"/>
        <v>51987.833140208575</v>
      </c>
      <c r="P20" s="37">
        <v>41355</v>
      </c>
      <c r="Q20" s="28" t="s">
        <v>59</v>
      </c>
    </row>
    <row r="21" spans="1:17" ht="27.75" customHeight="1">
      <c r="A21" s="33">
        <f t="shared" si="7"/>
        <v>16</v>
      </c>
      <c r="B21" s="36">
        <v>12</v>
      </c>
      <c r="C21" s="21" t="s">
        <v>46</v>
      </c>
      <c r="D21" s="22">
        <v>2702</v>
      </c>
      <c r="E21" s="19">
        <f t="shared" si="4"/>
        <v>782.7346465816918</v>
      </c>
      <c r="F21" s="19">
        <v>6689</v>
      </c>
      <c r="G21" s="23">
        <f t="shared" si="8"/>
        <v>-0.5960532217072806</v>
      </c>
      <c r="H21" s="22">
        <v>198</v>
      </c>
      <c r="I21" s="18">
        <v>18</v>
      </c>
      <c r="J21" s="8">
        <f t="shared" si="5"/>
        <v>11</v>
      </c>
      <c r="K21" s="18">
        <v>4</v>
      </c>
      <c r="L21" s="19">
        <v>5</v>
      </c>
      <c r="M21" s="22">
        <v>183305</v>
      </c>
      <c r="N21" s="22">
        <v>13392</v>
      </c>
      <c r="O21" s="19">
        <f t="shared" si="6"/>
        <v>53101.100811123986</v>
      </c>
      <c r="P21" s="37">
        <v>41362</v>
      </c>
      <c r="Q21" s="28" t="s">
        <v>18</v>
      </c>
    </row>
    <row r="22" spans="1:17" ht="27.75" customHeight="1">
      <c r="A22" s="33">
        <f t="shared" si="7"/>
        <v>17</v>
      </c>
      <c r="B22" s="36">
        <v>13</v>
      </c>
      <c r="C22" s="21" t="s">
        <v>53</v>
      </c>
      <c r="D22" s="22">
        <v>2224.5</v>
      </c>
      <c r="E22" s="19">
        <f t="shared" si="4"/>
        <v>644.4090382387022</v>
      </c>
      <c r="F22" s="19">
        <v>5337.5</v>
      </c>
      <c r="G22" s="23">
        <f t="shared" si="8"/>
        <v>-0.583231850117096</v>
      </c>
      <c r="H22" s="22">
        <v>135</v>
      </c>
      <c r="I22" s="18">
        <v>12</v>
      </c>
      <c r="J22" s="8">
        <f t="shared" si="5"/>
        <v>11.25</v>
      </c>
      <c r="K22" s="18">
        <v>3</v>
      </c>
      <c r="L22" s="19">
        <v>5</v>
      </c>
      <c r="M22" s="22">
        <v>197652.5</v>
      </c>
      <c r="N22" s="22">
        <v>12422</v>
      </c>
      <c r="O22" s="19">
        <f t="shared" si="6"/>
        <v>57257.38702201622</v>
      </c>
      <c r="P22" s="37">
        <v>41362</v>
      </c>
      <c r="Q22" s="28" t="s">
        <v>55</v>
      </c>
    </row>
    <row r="23" spans="1:17" ht="27.75" customHeight="1">
      <c r="A23" s="33">
        <f t="shared" si="7"/>
        <v>18</v>
      </c>
      <c r="B23" s="36">
        <v>15</v>
      </c>
      <c r="C23" s="21" t="s">
        <v>57</v>
      </c>
      <c r="D23" s="22">
        <v>1879</v>
      </c>
      <c r="E23" s="19">
        <f t="shared" si="4"/>
        <v>544.3221320973349</v>
      </c>
      <c r="F23" s="19">
        <v>3939</v>
      </c>
      <c r="G23" s="23">
        <f t="shared" si="8"/>
        <v>-0.522975374460523</v>
      </c>
      <c r="H23" s="22">
        <v>163</v>
      </c>
      <c r="I23" s="18">
        <v>11</v>
      </c>
      <c r="J23" s="8">
        <f t="shared" si="5"/>
        <v>14.818181818181818</v>
      </c>
      <c r="K23" s="18">
        <v>1</v>
      </c>
      <c r="L23" s="19">
        <v>4</v>
      </c>
      <c r="M23" s="22">
        <v>34789</v>
      </c>
      <c r="N23" s="22">
        <v>2540</v>
      </c>
      <c r="O23" s="19">
        <f t="shared" si="6"/>
        <v>10077.9258400927</v>
      </c>
      <c r="P23" s="37">
        <v>41369</v>
      </c>
      <c r="Q23" s="28" t="s">
        <v>21</v>
      </c>
    </row>
    <row r="24" spans="1:17" ht="27.75" customHeight="1">
      <c r="A24" s="33">
        <f t="shared" si="7"/>
        <v>19</v>
      </c>
      <c r="B24" s="36">
        <v>17</v>
      </c>
      <c r="C24" s="21" t="s">
        <v>64</v>
      </c>
      <c r="D24" s="22">
        <v>1064</v>
      </c>
      <c r="E24" s="19">
        <f t="shared" si="4"/>
        <v>308.2271147161066</v>
      </c>
      <c r="F24" s="19">
        <v>1762</v>
      </c>
      <c r="G24" s="23">
        <f t="shared" si="8"/>
        <v>-0.3961407491486947</v>
      </c>
      <c r="H24" s="22">
        <v>76</v>
      </c>
      <c r="I24" s="18">
        <v>6</v>
      </c>
      <c r="J24" s="8">
        <f t="shared" si="5"/>
        <v>12.666666666666666</v>
      </c>
      <c r="K24" s="18">
        <v>2</v>
      </c>
      <c r="L24" s="19">
        <v>8</v>
      </c>
      <c r="M24" s="22">
        <v>303057.2</v>
      </c>
      <c r="N24" s="22">
        <v>21781</v>
      </c>
      <c r="O24" s="19">
        <f t="shared" si="6"/>
        <v>87791.77288528389</v>
      </c>
      <c r="P24" s="37">
        <v>41341</v>
      </c>
      <c r="Q24" s="28" t="s">
        <v>17</v>
      </c>
    </row>
    <row r="25" spans="1:17" ht="27.75" customHeight="1">
      <c r="A25" s="33">
        <f t="shared" si="7"/>
        <v>20</v>
      </c>
      <c r="B25" s="36">
        <v>19</v>
      </c>
      <c r="C25" s="21" t="s">
        <v>79</v>
      </c>
      <c r="D25" s="22">
        <v>818</v>
      </c>
      <c r="E25" s="19">
        <f t="shared" si="4"/>
        <v>236.9640787949015</v>
      </c>
      <c r="F25" s="19">
        <v>1532</v>
      </c>
      <c r="G25" s="23">
        <f t="shared" si="8"/>
        <v>-0.4660574412532637</v>
      </c>
      <c r="H25" s="22">
        <v>73</v>
      </c>
      <c r="I25" s="18">
        <v>3</v>
      </c>
      <c r="J25" s="8">
        <f t="shared" si="5"/>
        <v>24.333333333333332</v>
      </c>
      <c r="K25" s="18">
        <v>2</v>
      </c>
      <c r="L25" s="19">
        <v>7</v>
      </c>
      <c r="M25" s="22">
        <v>142285.1</v>
      </c>
      <c r="N25" s="22">
        <v>9701</v>
      </c>
      <c r="O25" s="19">
        <f t="shared" si="6"/>
        <v>41218.163383545776</v>
      </c>
      <c r="P25" s="37">
        <v>41348</v>
      </c>
      <c r="Q25" s="28" t="s">
        <v>0</v>
      </c>
    </row>
    <row r="26" spans="1:17" ht="12.75">
      <c r="A26" s="7"/>
      <c r="B26" s="7"/>
      <c r="C26" s="24" t="s">
        <v>19</v>
      </c>
      <c r="D26" s="10">
        <f>SUM(D16:D25)+D14</f>
        <v>348402.7</v>
      </c>
      <c r="E26" s="10">
        <f>SUM(E16:E25)+E14</f>
        <v>100927.78099652377</v>
      </c>
      <c r="F26" s="38">
        <v>318017.3</v>
      </c>
      <c r="G26" s="26">
        <f t="shared" si="8"/>
        <v>0.09554637436391047</v>
      </c>
      <c r="H26" s="10">
        <f>SUM(H16:H25)+H14</f>
        <v>24460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28</v>
      </c>
      <c r="E27" s="15"/>
      <c r="F27" s="14" t="s">
        <v>72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>
        <v>16</v>
      </c>
      <c r="C28" s="21" t="s">
        <v>10</v>
      </c>
      <c r="D28" s="22">
        <v>717.5</v>
      </c>
      <c r="E28" s="19">
        <f>D28/3.452</f>
        <v>207.8505214368482</v>
      </c>
      <c r="F28" s="19">
        <v>2096</v>
      </c>
      <c r="G28" s="23">
        <f>(D28-F28)/F28</f>
        <v>-0.6576812977099237</v>
      </c>
      <c r="H28" s="22">
        <v>55</v>
      </c>
      <c r="I28" s="18">
        <v>9</v>
      </c>
      <c r="J28" s="8">
        <f>H28/I28</f>
        <v>6.111111111111111</v>
      </c>
      <c r="K28" s="18">
        <v>3</v>
      </c>
      <c r="L28" s="19">
        <v>8</v>
      </c>
      <c r="M28" s="22">
        <v>327217.75</v>
      </c>
      <c r="N28" s="22">
        <v>21161</v>
      </c>
      <c r="O28" s="19">
        <f>M28/3.452</f>
        <v>94790.77346465817</v>
      </c>
      <c r="P28" s="37">
        <v>41341</v>
      </c>
      <c r="Q28" s="28" t="s">
        <v>65</v>
      </c>
    </row>
    <row r="29" spans="1:17" ht="25.5" customHeight="1">
      <c r="A29" s="33">
        <f>A28+1</f>
        <v>22</v>
      </c>
      <c r="B29" s="36">
        <v>24</v>
      </c>
      <c r="C29" s="21" t="s">
        <v>12</v>
      </c>
      <c r="D29" s="22">
        <v>718</v>
      </c>
      <c r="E29" s="19">
        <f>D29/3.452</f>
        <v>207.99536500579376</v>
      </c>
      <c r="F29" s="19">
        <v>446</v>
      </c>
      <c r="G29" s="23">
        <f>(D29-F29)/F29</f>
        <v>0.6098654708520179</v>
      </c>
      <c r="H29" s="22">
        <v>54</v>
      </c>
      <c r="I29" s="18">
        <v>3</v>
      </c>
      <c r="J29" s="8">
        <f aca="true" t="shared" si="9" ref="J29:J37">H29/I29</f>
        <v>18</v>
      </c>
      <c r="K29" s="18">
        <v>1</v>
      </c>
      <c r="L29" s="19">
        <v>10</v>
      </c>
      <c r="M29" s="22">
        <v>17080</v>
      </c>
      <c r="N29" s="22">
        <v>1477</v>
      </c>
      <c r="O29" s="19">
        <f aca="true" t="shared" si="10" ref="O29:O37">M29/3.452</f>
        <v>4947.856315179606</v>
      </c>
      <c r="P29" s="37">
        <v>41320</v>
      </c>
      <c r="Q29" s="28" t="s">
        <v>13</v>
      </c>
    </row>
    <row r="30" spans="1:17" ht="27.75" customHeight="1">
      <c r="A30" s="33">
        <f>A29+1</f>
        <v>23</v>
      </c>
      <c r="B30" s="36">
        <v>22</v>
      </c>
      <c r="C30" s="21" t="s">
        <v>32</v>
      </c>
      <c r="D30" s="22">
        <f>194+166+162+112</f>
        <v>634</v>
      </c>
      <c r="E30" s="19">
        <f>D30/3.452</f>
        <v>183.66164542294322</v>
      </c>
      <c r="F30" s="19">
        <v>770</v>
      </c>
      <c r="G30" s="23">
        <f>(D30-F30)/F30</f>
        <v>-0.17662337662337663</v>
      </c>
      <c r="H30" s="22">
        <f>14+16+15+11</f>
        <v>56</v>
      </c>
      <c r="I30" s="18">
        <v>5</v>
      </c>
      <c r="J30" s="8">
        <f t="shared" si="9"/>
        <v>11.2</v>
      </c>
      <c r="K30" s="18">
        <v>2</v>
      </c>
      <c r="L30" s="19">
        <v>2</v>
      </c>
      <c r="M30" s="22">
        <v>1968</v>
      </c>
      <c r="N30" s="22">
        <v>191</v>
      </c>
      <c r="O30" s="19">
        <f>M30/3.452</f>
        <v>570.1042873696408</v>
      </c>
      <c r="P30" s="37">
        <v>41383</v>
      </c>
      <c r="Q30" s="28" t="s">
        <v>13</v>
      </c>
    </row>
    <row r="31" spans="1:17" ht="25.5" customHeight="1">
      <c r="A31" s="33">
        <f>A30+1</f>
        <v>24</v>
      </c>
      <c r="B31" s="36" t="s">
        <v>75</v>
      </c>
      <c r="C31" s="21" t="s">
        <v>2</v>
      </c>
      <c r="D31" s="22">
        <v>540</v>
      </c>
      <c r="E31" s="19">
        <f>D31/3.452</f>
        <v>156.43105446118193</v>
      </c>
      <c r="F31" s="19" t="s">
        <v>75</v>
      </c>
      <c r="G31" s="23" t="s">
        <v>48</v>
      </c>
      <c r="H31" s="22">
        <v>53</v>
      </c>
      <c r="I31" s="18">
        <v>3</v>
      </c>
      <c r="J31" s="8">
        <f t="shared" si="9"/>
        <v>17.666666666666668</v>
      </c>
      <c r="K31" s="18">
        <v>1</v>
      </c>
      <c r="L31" s="19">
        <v>8</v>
      </c>
      <c r="M31" s="22">
        <v>24286.5</v>
      </c>
      <c r="N31" s="22">
        <v>1761</v>
      </c>
      <c r="O31" s="19">
        <f t="shared" si="10"/>
        <v>7035.486674391657</v>
      </c>
      <c r="P31" s="37">
        <v>41341</v>
      </c>
      <c r="Q31" s="28" t="s">
        <v>3</v>
      </c>
    </row>
    <row r="32" spans="1:17" ht="25.5" customHeight="1">
      <c r="A32" s="33">
        <f>A31+1</f>
        <v>25</v>
      </c>
      <c r="B32" s="36">
        <v>26</v>
      </c>
      <c r="C32" s="21" t="s">
        <v>16</v>
      </c>
      <c r="D32" s="22">
        <v>494</v>
      </c>
      <c r="E32" s="19">
        <f aca="true" t="shared" si="11" ref="E32:E37">D32/3.452</f>
        <v>143.10544611819236</v>
      </c>
      <c r="F32" s="19">
        <v>312</v>
      </c>
      <c r="G32" s="23">
        <f>(D32-F32)/F32</f>
        <v>0.5833333333333334</v>
      </c>
      <c r="H32" s="22">
        <v>36</v>
      </c>
      <c r="I32" s="18">
        <v>2</v>
      </c>
      <c r="J32" s="8">
        <f t="shared" si="9"/>
        <v>18</v>
      </c>
      <c r="K32" s="18">
        <v>1</v>
      </c>
      <c r="L32" s="19">
        <v>5</v>
      </c>
      <c r="M32" s="22">
        <v>18123</v>
      </c>
      <c r="N32" s="22">
        <v>1448</v>
      </c>
      <c r="O32" s="19">
        <f t="shared" si="10"/>
        <v>5250</v>
      </c>
      <c r="P32" s="37">
        <v>41264</v>
      </c>
      <c r="Q32" s="28" t="s">
        <v>13</v>
      </c>
    </row>
    <row r="33" spans="1:17" ht="27.75" customHeight="1">
      <c r="A33" s="33">
        <f>A32+1</f>
        <v>26</v>
      </c>
      <c r="B33" s="36">
        <v>23</v>
      </c>
      <c r="C33" s="21" t="s">
        <v>62</v>
      </c>
      <c r="D33" s="22">
        <v>430</v>
      </c>
      <c r="E33" s="19">
        <f t="shared" si="11"/>
        <v>124.56546929316339</v>
      </c>
      <c r="F33" s="19">
        <v>487</v>
      </c>
      <c r="G33" s="23">
        <f>(D33-F33)/F33</f>
        <v>-0.11704312114989733</v>
      </c>
      <c r="H33" s="22">
        <v>37</v>
      </c>
      <c r="I33" s="18">
        <v>3</v>
      </c>
      <c r="J33" s="8">
        <f t="shared" si="9"/>
        <v>12.333333333333334</v>
      </c>
      <c r="K33" s="18">
        <v>1</v>
      </c>
      <c r="L33" s="19">
        <v>6</v>
      </c>
      <c r="M33" s="22">
        <v>77836.1</v>
      </c>
      <c r="N33" s="22">
        <v>5494</v>
      </c>
      <c r="O33" s="19">
        <f t="shared" si="10"/>
        <v>22548.11703360371</v>
      </c>
      <c r="P33" s="37">
        <v>41355</v>
      </c>
      <c r="Q33" s="28" t="s">
        <v>63</v>
      </c>
    </row>
    <row r="34" spans="1:17" ht="27.75" customHeight="1">
      <c r="A34" s="33">
        <f>A33+1</f>
        <v>27</v>
      </c>
      <c r="B34" s="36">
        <v>20</v>
      </c>
      <c r="C34" s="21" t="s">
        <v>58</v>
      </c>
      <c r="D34" s="22">
        <v>424</v>
      </c>
      <c r="E34" s="19">
        <f t="shared" si="11"/>
        <v>122.82734646581692</v>
      </c>
      <c r="F34" s="19">
        <v>830</v>
      </c>
      <c r="G34" s="23">
        <f>(D34-F34)/F34</f>
        <v>-0.4891566265060241</v>
      </c>
      <c r="H34" s="22">
        <v>31</v>
      </c>
      <c r="I34" s="18">
        <v>2</v>
      </c>
      <c r="J34" s="8">
        <f t="shared" si="9"/>
        <v>15.5</v>
      </c>
      <c r="K34" s="18">
        <v>1</v>
      </c>
      <c r="L34" s="19">
        <v>4</v>
      </c>
      <c r="M34" s="22">
        <v>9107.5</v>
      </c>
      <c r="N34" s="22">
        <v>702</v>
      </c>
      <c r="O34" s="19">
        <f t="shared" si="10"/>
        <v>2638.3256083429897</v>
      </c>
      <c r="P34" s="37">
        <v>41369</v>
      </c>
      <c r="Q34" s="28" t="s">
        <v>13</v>
      </c>
    </row>
    <row r="35" spans="1:17" ht="27.75" customHeight="1">
      <c r="A35" s="33">
        <f>A34+1</f>
        <v>28</v>
      </c>
      <c r="B35" s="36">
        <v>18</v>
      </c>
      <c r="C35" s="21" t="s">
        <v>49</v>
      </c>
      <c r="D35" s="22">
        <v>300</v>
      </c>
      <c r="E35" s="19">
        <f t="shared" si="11"/>
        <v>86.90614136732329</v>
      </c>
      <c r="F35" s="19">
        <v>1548</v>
      </c>
      <c r="G35" s="23">
        <f>(D35-F35)/F35</f>
        <v>-0.8062015503875969</v>
      </c>
      <c r="H35" s="22">
        <v>23</v>
      </c>
      <c r="I35" s="18">
        <v>2</v>
      </c>
      <c r="J35" s="8">
        <f t="shared" si="9"/>
        <v>11.5</v>
      </c>
      <c r="K35" s="18">
        <v>1</v>
      </c>
      <c r="L35" s="19">
        <v>3</v>
      </c>
      <c r="M35" s="22">
        <v>5202</v>
      </c>
      <c r="N35" s="22">
        <v>444</v>
      </c>
      <c r="O35" s="19">
        <f t="shared" si="10"/>
        <v>1506.9524913093858</v>
      </c>
      <c r="P35" s="37">
        <v>41376</v>
      </c>
      <c r="Q35" s="28" t="s">
        <v>50</v>
      </c>
    </row>
    <row r="36" spans="1:17" ht="27.75" customHeight="1">
      <c r="A36" s="33">
        <f>A35+1</f>
        <v>29</v>
      </c>
      <c r="B36" s="36" t="s">
        <v>75</v>
      </c>
      <c r="C36" s="21" t="s">
        <v>4</v>
      </c>
      <c r="D36" s="22">
        <v>276</v>
      </c>
      <c r="E36" s="19">
        <f t="shared" si="11"/>
        <v>79.95365005793742</v>
      </c>
      <c r="F36" s="19" t="s">
        <v>75</v>
      </c>
      <c r="G36" s="23" t="s">
        <v>48</v>
      </c>
      <c r="H36" s="22">
        <v>20</v>
      </c>
      <c r="I36" s="18">
        <v>1</v>
      </c>
      <c r="J36" s="8">
        <f t="shared" si="9"/>
        <v>20</v>
      </c>
      <c r="K36" s="18">
        <v>1</v>
      </c>
      <c r="L36" s="19">
        <v>12</v>
      </c>
      <c r="M36" s="22">
        <v>19158</v>
      </c>
      <c r="N36" s="22">
        <v>1583</v>
      </c>
      <c r="O36" s="19">
        <f t="shared" si="10"/>
        <v>5549.826187717265</v>
      </c>
      <c r="P36" s="37">
        <v>41306</v>
      </c>
      <c r="Q36" s="28" t="s">
        <v>5</v>
      </c>
    </row>
    <row r="37" spans="1:17" ht="27" customHeight="1">
      <c r="A37" s="33">
        <f>A36+1</f>
        <v>30</v>
      </c>
      <c r="B37" s="36">
        <v>25</v>
      </c>
      <c r="C37" s="21" t="s">
        <v>15</v>
      </c>
      <c r="D37" s="22">
        <v>250</v>
      </c>
      <c r="E37" s="19">
        <f t="shared" si="11"/>
        <v>72.4217844727694</v>
      </c>
      <c r="F37" s="19">
        <v>408</v>
      </c>
      <c r="G37" s="23">
        <f>(D37-F37)/F37</f>
        <v>-0.3872549019607843</v>
      </c>
      <c r="H37" s="22">
        <v>20</v>
      </c>
      <c r="I37" s="18">
        <v>1</v>
      </c>
      <c r="J37" s="8">
        <f t="shared" si="9"/>
        <v>20</v>
      </c>
      <c r="K37" s="18">
        <v>1</v>
      </c>
      <c r="L37" s="19">
        <v>20</v>
      </c>
      <c r="M37" s="18">
        <v>181423.9</v>
      </c>
      <c r="N37" s="18">
        <v>12729</v>
      </c>
      <c r="O37" s="19">
        <f t="shared" si="10"/>
        <v>52556.17033603708</v>
      </c>
      <c r="P37" s="37">
        <v>41257</v>
      </c>
      <c r="Q37" s="28" t="s">
        <v>14</v>
      </c>
    </row>
    <row r="38" spans="1:17" ht="12.75">
      <c r="A38" s="7"/>
      <c r="B38" s="7"/>
      <c r="C38" s="24" t="s">
        <v>67</v>
      </c>
      <c r="D38" s="10">
        <f>SUM(D28:D37)+D26</f>
        <v>353186.2</v>
      </c>
      <c r="E38" s="10">
        <f>SUM(E28:E37)+E26</f>
        <v>102313.49942062574</v>
      </c>
      <c r="F38" s="10">
        <v>321933.3</v>
      </c>
      <c r="G38" s="26">
        <f>(D38-F38)/F38</f>
        <v>0.09707880483317514</v>
      </c>
      <c r="H38" s="10">
        <f>SUM(H28:H37)+H26</f>
        <v>24845</v>
      </c>
      <c r="I38" s="25"/>
      <c r="J38" s="11"/>
      <c r="K38" s="12"/>
      <c r="L38" s="11"/>
      <c r="M38" s="9"/>
      <c r="N38" s="9"/>
      <c r="O38" s="19"/>
      <c r="P38" s="20"/>
      <c r="Q38" s="34"/>
    </row>
    <row r="39" spans="1:17" ht="12.75">
      <c r="A39" s="13"/>
      <c r="B39" s="13"/>
      <c r="C39" s="27"/>
      <c r="D39" s="14"/>
      <c r="E39" s="15"/>
      <c r="F39" s="14"/>
      <c r="G39" s="15"/>
      <c r="H39" s="14"/>
      <c r="I39" s="15"/>
      <c r="J39" s="16"/>
      <c r="K39" s="15"/>
      <c r="L39" s="16"/>
      <c r="M39" s="15"/>
      <c r="N39" s="15"/>
      <c r="O39" s="15"/>
      <c r="P39" s="17"/>
      <c r="Q39" s="35"/>
    </row>
    <row r="40" spans="1:17" ht="27.75" customHeight="1">
      <c r="A40" s="33">
        <f>A37+1</f>
        <v>31</v>
      </c>
      <c r="B40" s="36" t="s">
        <v>75</v>
      </c>
      <c r="C40" s="21" t="s">
        <v>6</v>
      </c>
      <c r="D40" s="22">
        <v>124</v>
      </c>
      <c r="E40" s="19">
        <f>D40/3.452</f>
        <v>35.92120509849363</v>
      </c>
      <c r="F40" s="19" t="s">
        <v>75</v>
      </c>
      <c r="G40" s="23" t="s">
        <v>48</v>
      </c>
      <c r="H40" s="22">
        <v>18</v>
      </c>
      <c r="I40" s="18">
        <v>3</v>
      </c>
      <c r="J40" s="8">
        <f>H40/I40</f>
        <v>6</v>
      </c>
      <c r="K40" s="18">
        <v>1</v>
      </c>
      <c r="L40" s="19">
        <v>8</v>
      </c>
      <c r="M40" s="22">
        <v>51523.5</v>
      </c>
      <c r="N40" s="22">
        <v>3297</v>
      </c>
      <c r="O40" s="19">
        <f>M40/3.452</f>
        <v>14925.695249130938</v>
      </c>
      <c r="P40" s="37">
        <v>41341</v>
      </c>
      <c r="Q40" s="28" t="s">
        <v>21</v>
      </c>
    </row>
    <row r="41" spans="1:17" ht="27.75" customHeight="1">
      <c r="A41" s="33">
        <f>A40+1</f>
        <v>32</v>
      </c>
      <c r="B41" s="36" t="s">
        <v>8</v>
      </c>
      <c r="C41" s="21" t="s">
        <v>7</v>
      </c>
      <c r="D41" s="22">
        <v>54</v>
      </c>
      <c r="E41" s="19">
        <f>D41/3.452</f>
        <v>15.643105446118193</v>
      </c>
      <c r="F41" s="19" t="s">
        <v>75</v>
      </c>
      <c r="G41" s="23" t="s">
        <v>48</v>
      </c>
      <c r="H41" s="22">
        <v>9</v>
      </c>
      <c r="I41" s="18">
        <v>3</v>
      </c>
      <c r="J41" s="8">
        <f>H41/I41</f>
        <v>3</v>
      </c>
      <c r="K41" s="18">
        <v>1</v>
      </c>
      <c r="L41" s="19">
        <v>19</v>
      </c>
      <c r="M41" s="22">
        <v>1596020.5</v>
      </c>
      <c r="N41" s="22">
        <v>97426</v>
      </c>
      <c r="O41" s="19">
        <f>M41/3.452</f>
        <v>462346.6106604867</v>
      </c>
      <c r="P41" s="37">
        <v>41264</v>
      </c>
      <c r="Q41" s="28" t="s">
        <v>9</v>
      </c>
    </row>
    <row r="42" spans="1:17" ht="12.75">
      <c r="A42" s="7"/>
      <c r="B42" s="7"/>
      <c r="C42" s="24" t="s">
        <v>44</v>
      </c>
      <c r="D42" s="10">
        <f>SUM(D40:D41)+D38</f>
        <v>353364.2</v>
      </c>
      <c r="E42" s="10">
        <f>SUM(E40:E41)+E38</f>
        <v>102365.06373117035</v>
      </c>
      <c r="F42" s="10">
        <v>322211.3</v>
      </c>
      <c r="G42" s="26">
        <f>(D42-F42)/F42</f>
        <v>0.09668469107073534</v>
      </c>
      <c r="H42" s="10">
        <f>SUM(H40:H41)+H38</f>
        <v>24872</v>
      </c>
      <c r="I42" s="25"/>
      <c r="J42" s="11"/>
      <c r="K42" s="12"/>
      <c r="L42" s="11"/>
      <c r="M42" s="9"/>
      <c r="N42" s="9"/>
      <c r="O42" s="19"/>
      <c r="P42" s="20"/>
      <c r="Q42" s="34"/>
    </row>
    <row r="43" spans="1:17" ht="12.75">
      <c r="A43" s="13"/>
      <c r="B43" s="13"/>
      <c r="C43" s="27"/>
      <c r="D43" s="14"/>
      <c r="E43" s="15"/>
      <c r="F43" s="14"/>
      <c r="G43" s="15"/>
      <c r="H43" s="14"/>
      <c r="I43" s="15"/>
      <c r="J43" s="16"/>
      <c r="K43" s="15"/>
      <c r="L43" s="16"/>
      <c r="M43" s="15"/>
      <c r="N43" s="15"/>
      <c r="O43" s="15"/>
      <c r="P43" s="17"/>
      <c r="Q43" s="35"/>
    </row>
    <row r="44" ht="28.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2013-04-29T15:27:40Z</dcterms:modified>
  <cp:category/>
  <cp:version/>
  <cp:contentType/>
  <cp:contentStatus/>
</cp:coreProperties>
</file>