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660" windowWidth="25500" windowHeight="4600" tabRatio="601" activeTab="0"/>
  </bookViews>
  <sheets>
    <sheet name="Gegužės 31 - birželio 6 d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<sst xmlns="http://schemas.openxmlformats.org/spreadsheetml/2006/main" count="138" uniqueCount="102">
  <si>
    <t>Pragaras rojuje
(The Impossible)</t>
  </si>
  <si>
    <t>-</t>
  </si>
  <si>
    <t>ACME Film</t>
  </si>
  <si>
    <t>Alisa Stebuklų šalyje
(Alice in Wonderland)</t>
  </si>
  <si>
    <t>Vienoje kilpoje
(In the Loop)</t>
  </si>
  <si>
    <t>Kino pasaka</t>
  </si>
  <si>
    <t>ACME Film /
Sony</t>
  </si>
  <si>
    <t>Gegužės 31 - birželio 6 d. Lietuvos kino teatruose rodytų filmų top-40</t>
  </si>
  <si>
    <t>Forum Cinemas /
WDSMPI</t>
  </si>
  <si>
    <t>Karališka drąsa
(Brave)</t>
  </si>
  <si>
    <t>Gegužės
24 - 30 d. 
pajamos
(Lt)</t>
  </si>
  <si>
    <t>Gegužės 31 -
birželio 6 d. 
pajamos
(Lt)</t>
  </si>
  <si>
    <t>Gegužės 31 -
birželio 6 d. 
žiūrovų
sk.</t>
  </si>
  <si>
    <t>Gegužės 31 -
birželio 6 d. 
pajamos
(Eur)</t>
  </si>
  <si>
    <t>N</t>
  </si>
  <si>
    <t>-</t>
  </si>
  <si>
    <t>N</t>
  </si>
  <si>
    <t>Rifo pasaka 2
(After Earth)</t>
  </si>
  <si>
    <t>Išankstiniai seansai</t>
  </si>
  <si>
    <t>Salemo valdovai
(Lords of Salem)</t>
  </si>
  <si>
    <t>-</t>
  </si>
  <si>
    <t>Pašėlę pirmieji metai
(I Give It A Year)</t>
  </si>
  <si>
    <t>-</t>
  </si>
  <si>
    <t>Tapatybės vagilė
(Identity Thief)</t>
  </si>
  <si>
    <t>-</t>
  </si>
  <si>
    <t>Ozas: didingas ir galingas
(Oz. The Great and Powerful)</t>
  </si>
  <si>
    <t>Šrekas. Ilgai ir laimingai
(Shrek Forever After)</t>
  </si>
  <si>
    <t>Forum Cinemas /
Paramount</t>
  </si>
  <si>
    <t>Forum Cinemas /
Universal</t>
  </si>
  <si>
    <t>Forum Cinemas /
WDSMPI</t>
  </si>
  <si>
    <t>Coco Chanel ir Igoris Stravinskis 
(Coco Chanel and Igor Stravinsky)</t>
  </si>
  <si>
    <t>A-One Films</t>
  </si>
  <si>
    <t>Tarp dviejų pasaulių
(Upside Down)</t>
  </si>
  <si>
    <t>VISO:</t>
  </si>
  <si>
    <t>Atostogos prie jūros
(Skylab)</t>
  </si>
  <si>
    <t>Širdžių ėdikas
(L'arnacoeur / Heartbreaker)</t>
  </si>
  <si>
    <t>Madagaskaras 3
(Madagascar 3: Europe's Most Wanted)</t>
  </si>
  <si>
    <t>Kietas riešutėlis. Puiki diena mirti
(A Good Day to Die Hard)</t>
  </si>
  <si>
    <t>Theatrical Film Distribution /
20th Century Fox</t>
  </si>
  <si>
    <t>Paslaptinga karalystė
(Epic)</t>
  </si>
  <si>
    <t>Theatrical Film Distribution /
20th Century Fox</t>
  </si>
  <si>
    <t>Pagirios 3: velniai žino kur
(Hangover 3)</t>
  </si>
  <si>
    <t>ACME Film /
Warner Bros.</t>
  </si>
  <si>
    <t>Džekas milžinų nugalėtojas
(Jack The Giant Slayer)</t>
  </si>
  <si>
    <t xml:space="preserve">Bendros
pajamos 
(Lt) 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</si>
  <si>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</si>
  <si>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</si>
  <si>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</si>
  <si>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</si>
  <si>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</si>
  <si>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Bendras 
žiūrovų
sk.</t>
  </si>
  <si>
    <t>Krudžiai
(Croods)</t>
  </si>
  <si>
    <t>Premjeros 
data</t>
  </si>
  <si>
    <t>VISO (top20):</t>
  </si>
  <si>
    <t>N</t>
  </si>
  <si>
    <t>-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</si>
  <si>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</si>
  <si>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</si>
  <si>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</si>
  <si>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</si>
  <si>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</si>
  <si>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</si>
  <si>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Forum Cinemas /
Paramount</t>
  </si>
  <si>
    <t>Legendos susivienija
(The Rise of the Guardians)</t>
  </si>
  <si>
    <t>Teresės nuodėmė
(Therese Desqueyroux)</t>
  </si>
  <si>
    <t xml:space="preserve">Seansų 
sk. </t>
  </si>
  <si>
    <t>Kopijų 
sk.</t>
  </si>
  <si>
    <t>Geležinis žmogus 3
(Iron Man 3)</t>
  </si>
  <si>
    <t>IS</t>
  </si>
  <si>
    <t>Didysis Getsbis
(The Great Gatsby)</t>
  </si>
  <si>
    <t>Agentų žaidimai
(Mobius)</t>
  </si>
  <si>
    <t>Incognito Films</t>
  </si>
  <si>
    <t>Rifo pasaka 2
(Reef 2: High Tide)</t>
  </si>
  <si>
    <t>Gimę mylėti
(Twice Born)</t>
  </si>
  <si>
    <t>ACME Film</t>
  </si>
  <si>
    <t>A-One Films</t>
  </si>
  <si>
    <t>A-One Films</t>
  </si>
  <si>
    <t>Garsų pasaulio įrašai</t>
  </si>
  <si>
    <t>Top Film</t>
  </si>
  <si>
    <t>Laukinės atostogos
(Spring Breakers)</t>
  </si>
  <si>
    <t>Optimisto istorija
(Silver Linings Playbook)</t>
  </si>
  <si>
    <t>Top Film</t>
  </si>
  <si>
    <t>Mergvakaris Maljorkoje
(О чём молчат девушки)</t>
  </si>
  <si>
    <t>ACME Film /
Warner Bros.</t>
  </si>
  <si>
    <t>Transo būsena
(Trance)</t>
  </si>
  <si>
    <t>Pabėgimas iš planetos Žemė
(Escape From Planet Earth)</t>
  </si>
  <si>
    <t>-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</si>
  <si>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</si>
  <si>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</si>
  <si>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</si>
  <si>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</si>
  <si>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</si>
  <si>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</si>
  <si>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</si>
  <si>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</si>
  <si>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</si>
  <si>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8 pasimatymai
(8 Citas / 8 Dates)</t>
  </si>
  <si>
    <t>Tolyn į tamsą. Žvaigždžių kelias (3D)
(Star Trek XII. Into Darkness)</t>
  </si>
  <si>
    <t>Lobiai O.K.
(Sokrovishchja О.К.)</t>
  </si>
  <si>
    <t>Top Film</t>
  </si>
  <si>
    <t>Statyk už mėgstamiausią
(Lay the Favorite)</t>
  </si>
  <si>
    <t>Greiti ir įsiutę 6
(The Fast &amp; The Furious 6)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</si>
</sst>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0.00"/>
    <numFmt numFmtId="207" formatCode="#,##0"/>
    <numFmt numFmtId="208" formatCode="0"/>
    <numFmt numFmtId="209" formatCode="#,##0"/>
    <numFmt numFmtId="210" formatCode="0"/>
    <numFmt numFmtId="211" formatCode="#,##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5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5.31-06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-ONE%20ataskaita_0603-06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okrovischa_Litva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ai\all%20time\Visu_laiku_topas%20(1993-201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3.05.2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31 - birželio 2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3 - 2013 m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24 - 30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4.140625" style="3" customWidth="1"/>
    <col min="4" max="5" width="14.00390625" style="3" bestFit="1" customWidth="1"/>
    <col min="6" max="6" width="10.7109375" style="3" bestFit="1" customWidth="1"/>
    <col min="7" max="7" width="10.8515625" style="3" bestFit="1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89</v>
      </c>
      <c r="D3" s="41" t="s">
        <v>11</v>
      </c>
      <c r="E3" s="41" t="s">
        <v>13</v>
      </c>
      <c r="F3" s="41" t="s">
        <v>10</v>
      </c>
      <c r="G3" s="41" t="s">
        <v>90</v>
      </c>
      <c r="H3" s="41" t="s">
        <v>12</v>
      </c>
      <c r="I3" s="41" t="s">
        <v>65</v>
      </c>
      <c r="J3" s="41" t="s">
        <v>58</v>
      </c>
      <c r="K3" s="41" t="s">
        <v>66</v>
      </c>
      <c r="L3" s="41" t="s">
        <v>93</v>
      </c>
      <c r="M3" s="41" t="s">
        <v>44</v>
      </c>
      <c r="N3" s="41" t="s">
        <v>50</v>
      </c>
      <c r="O3" s="41" t="s">
        <v>88</v>
      </c>
      <c r="P3" s="41" t="s">
        <v>52</v>
      </c>
      <c r="Q3" s="42" t="s">
        <v>59</v>
      </c>
    </row>
    <row r="4" spans="1:18" ht="25.5" customHeight="1">
      <c r="A4" s="43">
        <v>1</v>
      </c>
      <c r="B4" s="49" t="s">
        <v>16</v>
      </c>
      <c r="C4" s="4" t="s">
        <v>41</v>
      </c>
      <c r="D4" s="31">
        <v>272583.4</v>
      </c>
      <c r="E4" s="52">
        <f>D4/3.452</f>
        <v>78963.90498261878</v>
      </c>
      <c r="F4" s="52" t="s">
        <v>15</v>
      </c>
      <c r="G4" s="17" t="s">
        <v>55</v>
      </c>
      <c r="H4" s="31">
        <v>19239</v>
      </c>
      <c r="I4" s="31">
        <v>454</v>
      </c>
      <c r="J4" s="29">
        <f>H4/I4</f>
        <v>42.37665198237885</v>
      </c>
      <c r="K4" s="31">
        <v>17</v>
      </c>
      <c r="L4" s="52">
        <v>1</v>
      </c>
      <c r="M4" s="31">
        <v>299775.4</v>
      </c>
      <c r="N4" s="31">
        <v>21563</v>
      </c>
      <c r="O4" s="52">
        <f>M4/3.452</f>
        <v>86841.07763615296</v>
      </c>
      <c r="P4" s="58">
        <v>41425</v>
      </c>
      <c r="Q4" s="38" t="s">
        <v>42</v>
      </c>
      <c r="R4" s="15"/>
    </row>
    <row r="5" spans="1:18" ht="25.5" customHeight="1">
      <c r="A5" s="43">
        <f>A4+1</f>
        <v>2</v>
      </c>
      <c r="B5" s="49" t="s">
        <v>14</v>
      </c>
      <c r="C5" s="4" t="s">
        <v>39</v>
      </c>
      <c r="D5" s="32">
        <v>182662.65</v>
      </c>
      <c r="E5" s="52">
        <f>D5/3.452</f>
        <v>52915.02027809965</v>
      </c>
      <c r="F5" s="52" t="s">
        <v>15</v>
      </c>
      <c r="G5" s="17" t="s">
        <v>55</v>
      </c>
      <c r="H5" s="52">
        <v>14529</v>
      </c>
      <c r="I5" s="31">
        <v>514</v>
      </c>
      <c r="J5" s="29">
        <f>H5/I5</f>
        <v>28.266536964980546</v>
      </c>
      <c r="K5" s="31">
        <v>19</v>
      </c>
      <c r="L5" s="52">
        <v>1</v>
      </c>
      <c r="M5" s="32">
        <v>220698.65</v>
      </c>
      <c r="N5" s="52">
        <v>17247</v>
      </c>
      <c r="O5" s="52">
        <f aca="true" t="shared" si="0" ref="O5:O11">M5/3.452</f>
        <v>63933.56025492468</v>
      </c>
      <c r="P5" s="58">
        <v>41425</v>
      </c>
      <c r="Q5" s="38" t="s">
        <v>40</v>
      </c>
      <c r="R5" s="15"/>
    </row>
    <row r="6" spans="1:18" ht="25.5" customHeight="1">
      <c r="A6" s="43">
        <f aca="true" t="shared" si="1" ref="A6:A13">A5+1</f>
        <v>3</v>
      </c>
      <c r="B6" s="49">
        <v>1</v>
      </c>
      <c r="C6" s="4" t="s">
        <v>101</v>
      </c>
      <c r="D6" s="31">
        <v>166074.7</v>
      </c>
      <c r="E6" s="52">
        <f>D6/3.452</f>
        <v>48109.704519119354</v>
      </c>
      <c r="F6" s="52">
        <v>426952.1</v>
      </c>
      <c r="G6" s="17">
        <f>(D6-F6)/F6</f>
        <v>-0.6110226416499649</v>
      </c>
      <c r="H6" s="31">
        <v>11731</v>
      </c>
      <c r="I6" s="31">
        <v>310</v>
      </c>
      <c r="J6" s="29">
        <f>H6/I6</f>
        <v>37.84193548387097</v>
      </c>
      <c r="K6" s="31">
        <v>17</v>
      </c>
      <c r="L6" s="52">
        <v>2</v>
      </c>
      <c r="M6" s="31">
        <v>741837.85</v>
      </c>
      <c r="N6" s="31">
        <v>51437</v>
      </c>
      <c r="O6" s="52">
        <f>M6/3.452</f>
        <v>214900.88354577057</v>
      </c>
      <c r="P6" s="58">
        <v>41418</v>
      </c>
      <c r="Q6" s="38" t="s">
        <v>28</v>
      </c>
      <c r="R6" s="15"/>
    </row>
    <row r="7" spans="1:18" ht="25.5" customHeight="1">
      <c r="A7" s="43">
        <f t="shared" si="1"/>
        <v>4</v>
      </c>
      <c r="B7" s="49">
        <v>2</v>
      </c>
      <c r="C7" s="4" t="s">
        <v>69</v>
      </c>
      <c r="D7" s="32">
        <v>61487</v>
      </c>
      <c r="E7" s="52">
        <f>D7/3.452</f>
        <v>17811.99304750869</v>
      </c>
      <c r="F7" s="52">
        <v>124505.7</v>
      </c>
      <c r="G7" s="17">
        <f>(D7-F7)/F7</f>
        <v>-0.5061511240047645</v>
      </c>
      <c r="H7" s="32">
        <v>4024</v>
      </c>
      <c r="I7" s="31">
        <v>128</v>
      </c>
      <c r="J7" s="29">
        <f>H7/I7</f>
        <v>31.4375</v>
      </c>
      <c r="K7" s="31">
        <v>8</v>
      </c>
      <c r="L7" s="52">
        <v>3</v>
      </c>
      <c r="M7" s="31">
        <v>343540.9</v>
      </c>
      <c r="N7" s="31">
        <v>20904</v>
      </c>
      <c r="O7" s="52">
        <f>M7/3.452</f>
        <v>99519.38006952492</v>
      </c>
      <c r="P7" s="58">
        <v>41411</v>
      </c>
      <c r="Q7" s="38" t="s">
        <v>83</v>
      </c>
      <c r="R7" s="15"/>
    </row>
    <row r="8" spans="1:18" ht="25.5" customHeight="1">
      <c r="A8" s="43">
        <f t="shared" si="1"/>
        <v>5</v>
      </c>
      <c r="B8" s="49">
        <v>4</v>
      </c>
      <c r="C8" s="4" t="s">
        <v>97</v>
      </c>
      <c r="D8" s="31">
        <v>20851</v>
      </c>
      <c r="E8" s="52">
        <f>D8/3.452</f>
        <v>6040.26651216686</v>
      </c>
      <c r="F8" s="52">
        <v>36285</v>
      </c>
      <c r="G8" s="17">
        <f>(D8-F8)/F8</f>
        <v>-0.42535482981948464</v>
      </c>
      <c r="H8" s="31">
        <v>1210</v>
      </c>
      <c r="I8" s="31">
        <v>83</v>
      </c>
      <c r="J8" s="29">
        <f>H8/I8</f>
        <v>14.578313253012048</v>
      </c>
      <c r="K8" s="31">
        <v>5</v>
      </c>
      <c r="L8" s="52">
        <v>3</v>
      </c>
      <c r="M8" s="31">
        <v>124316</v>
      </c>
      <c r="N8" s="31">
        <v>7343</v>
      </c>
      <c r="O8" s="52">
        <f t="shared" si="0"/>
        <v>36012.74623406721</v>
      </c>
      <c r="P8" s="58">
        <v>41411</v>
      </c>
      <c r="Q8" s="38" t="s">
        <v>29</v>
      </c>
      <c r="R8" s="15"/>
    </row>
    <row r="9" spans="1:18" ht="25.5" customHeight="1">
      <c r="A9" s="43">
        <f t="shared" si="1"/>
        <v>6</v>
      </c>
      <c r="B9" s="49">
        <v>8</v>
      </c>
      <c r="C9" s="4" t="s">
        <v>67</v>
      </c>
      <c r="D9" s="31">
        <v>11627</v>
      </c>
      <c r="E9" s="52">
        <f>D9/3.452</f>
        <v>3368.19235225956</v>
      </c>
      <c r="F9" s="52">
        <v>17194</v>
      </c>
      <c r="G9" s="17">
        <f>(D9-F9)/F9</f>
        <v>-0.3237757357217634</v>
      </c>
      <c r="H9" s="31">
        <v>787</v>
      </c>
      <c r="I9" s="31">
        <v>55</v>
      </c>
      <c r="J9" s="29">
        <f>H9/I9</f>
        <v>14.309090909090909</v>
      </c>
      <c r="K9" s="31">
        <v>4</v>
      </c>
      <c r="L9" s="52">
        <v>5</v>
      </c>
      <c r="M9" s="31">
        <v>418455</v>
      </c>
      <c r="N9" s="31">
        <v>25306</v>
      </c>
      <c r="O9" s="52">
        <f t="shared" si="0"/>
        <v>121221.0312862109</v>
      </c>
      <c r="P9" s="58">
        <v>41397</v>
      </c>
      <c r="Q9" s="38" t="s">
        <v>87</v>
      </c>
      <c r="R9" s="15"/>
    </row>
    <row r="10" spans="1:18" ht="25.5" customHeight="1">
      <c r="A10" s="43">
        <f t="shared" si="1"/>
        <v>7</v>
      </c>
      <c r="B10" s="49" t="s">
        <v>68</v>
      </c>
      <c r="C10" s="4" t="s">
        <v>17</v>
      </c>
      <c r="D10" s="32">
        <v>7776.5</v>
      </c>
      <c r="E10" s="52">
        <f>D10/3.452</f>
        <v>2252.752027809965</v>
      </c>
      <c r="F10" s="52" t="s">
        <v>15</v>
      </c>
      <c r="G10" s="17" t="s">
        <v>55</v>
      </c>
      <c r="H10" s="32">
        <v>541</v>
      </c>
      <c r="I10" s="31">
        <v>7</v>
      </c>
      <c r="J10" s="29">
        <f>H10/I10</f>
        <v>77.28571428571429</v>
      </c>
      <c r="K10" s="31">
        <v>7</v>
      </c>
      <c r="L10" s="52" t="s">
        <v>68</v>
      </c>
      <c r="M10" s="31">
        <v>7776.5</v>
      </c>
      <c r="N10" s="31">
        <v>541</v>
      </c>
      <c r="O10" s="52">
        <f t="shared" si="0"/>
        <v>2252.752027809965</v>
      </c>
      <c r="P10" s="58" t="s">
        <v>18</v>
      </c>
      <c r="Q10" s="38" t="s">
        <v>6</v>
      </c>
      <c r="R10" s="15"/>
    </row>
    <row r="11" spans="1:18" ht="25.5" customHeight="1">
      <c r="A11" s="43">
        <f t="shared" si="1"/>
        <v>8</v>
      </c>
      <c r="B11" s="49">
        <v>5</v>
      </c>
      <c r="C11" s="4" t="s">
        <v>72</v>
      </c>
      <c r="D11" s="32">
        <v>7235</v>
      </c>
      <c r="E11" s="52">
        <f>D11/3.452</f>
        <v>2095.886442641947</v>
      </c>
      <c r="F11" s="32">
        <v>34566</v>
      </c>
      <c r="G11" s="17">
        <f>(D11-F11)/F11</f>
        <v>-0.7906902736793381</v>
      </c>
      <c r="H11" s="52">
        <v>770</v>
      </c>
      <c r="I11" s="31">
        <v>77</v>
      </c>
      <c r="J11" s="29">
        <f>H11/I11</f>
        <v>10</v>
      </c>
      <c r="K11" s="31">
        <v>6</v>
      </c>
      <c r="L11" s="52">
        <v>4</v>
      </c>
      <c r="M11" s="32">
        <v>141030</v>
      </c>
      <c r="N11" s="52">
        <v>12235</v>
      </c>
      <c r="O11" s="52">
        <f t="shared" si="0"/>
        <v>40854.57705677868</v>
      </c>
      <c r="P11" s="58">
        <v>41404</v>
      </c>
      <c r="Q11" s="38" t="s">
        <v>77</v>
      </c>
      <c r="R11" s="15"/>
    </row>
    <row r="12" spans="1:18" ht="25.5" customHeight="1">
      <c r="A12" s="43">
        <f t="shared" si="1"/>
        <v>9</v>
      </c>
      <c r="B12" s="49">
        <v>7</v>
      </c>
      <c r="C12" s="4" t="s">
        <v>51</v>
      </c>
      <c r="D12" s="32">
        <v>5916</v>
      </c>
      <c r="E12" s="52">
        <f>D12/3.452</f>
        <v>1713.7891077636152</v>
      </c>
      <c r="F12" s="52">
        <v>26682.65</v>
      </c>
      <c r="G12" s="17">
        <f>(D12-F12)/F12</f>
        <v>-0.7782828916917922</v>
      </c>
      <c r="H12" s="32">
        <v>502</v>
      </c>
      <c r="I12" s="31">
        <v>44</v>
      </c>
      <c r="J12" s="29">
        <f>H12/I12</f>
        <v>11.409090909090908</v>
      </c>
      <c r="K12" s="31">
        <v>7</v>
      </c>
      <c r="L12" s="52">
        <v>11</v>
      </c>
      <c r="M12" s="32">
        <v>1355208.5</v>
      </c>
      <c r="N12" s="32">
        <v>104537</v>
      </c>
      <c r="O12" s="52">
        <f>M12/3.452</f>
        <v>392586.4716106605</v>
      </c>
      <c r="P12" s="55">
        <v>40990</v>
      </c>
      <c r="Q12" s="38" t="s">
        <v>45</v>
      </c>
      <c r="R12" s="15"/>
    </row>
    <row r="13" spans="1:18" ht="25.5" customHeight="1">
      <c r="A13" s="43">
        <f t="shared" si="1"/>
        <v>10</v>
      </c>
      <c r="B13" s="49">
        <v>10</v>
      </c>
      <c r="C13" s="4" t="s">
        <v>95</v>
      </c>
      <c r="D13" s="31">
        <v>3682.5</v>
      </c>
      <c r="E13" s="52">
        <f>D13/3.452</f>
        <v>1066.7728852838934</v>
      </c>
      <c r="F13" s="52">
        <v>10981.5</v>
      </c>
      <c r="G13" s="17">
        <f>(D13-F13)/F13</f>
        <v>-0.6646632973637481</v>
      </c>
      <c r="H13" s="31">
        <v>229</v>
      </c>
      <c r="I13" s="31">
        <v>23</v>
      </c>
      <c r="J13" s="29">
        <f>H13/I13</f>
        <v>9.956521739130435</v>
      </c>
      <c r="K13" s="31">
        <v>4</v>
      </c>
      <c r="L13" s="52">
        <v>8</v>
      </c>
      <c r="M13" s="31">
        <v>394190.8</v>
      </c>
      <c r="N13" s="31">
        <v>28810</v>
      </c>
      <c r="O13" s="52">
        <f>M13/3.452</f>
        <v>114192.0046349942</v>
      </c>
      <c r="P13" s="56">
        <v>41376</v>
      </c>
      <c r="Q13" s="38" t="s">
        <v>56</v>
      </c>
      <c r="R13" s="15"/>
    </row>
    <row r="14" spans="1:17" ht="27" customHeight="1">
      <c r="A14" s="43"/>
      <c r="B14" s="49"/>
      <c r="C14" s="12" t="s">
        <v>94</v>
      </c>
      <c r="D14" s="13">
        <f>SUM(D4:D13)</f>
        <v>739895.75</v>
      </c>
      <c r="E14" s="13">
        <f>SUM(E4:E13)</f>
        <v>214338.28215527235</v>
      </c>
      <c r="F14" s="13">
        <v>754153.95</v>
      </c>
      <c r="G14" s="14">
        <f>(D14-F14)/F14</f>
        <v>-0.01890621934685876</v>
      </c>
      <c r="H14" s="13">
        <f>SUM(H4:H13)</f>
        <v>53562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11</v>
      </c>
      <c r="C16" s="4" t="s">
        <v>98</v>
      </c>
      <c r="D16" s="32">
        <v>2089.5</v>
      </c>
      <c r="E16" s="52">
        <f>D16/3.452</f>
        <v>605.3012746234067</v>
      </c>
      <c r="F16" s="52">
        <v>9821</v>
      </c>
      <c r="G16" s="17">
        <f>(D16-F16)/F16</f>
        <v>-0.7872416250890948</v>
      </c>
      <c r="H16" s="32">
        <v>144</v>
      </c>
      <c r="I16" s="31">
        <f>4*7</f>
        <v>28</v>
      </c>
      <c r="J16" s="29">
        <f>H16/I16</f>
        <v>5.142857142857143</v>
      </c>
      <c r="K16" s="31">
        <v>4</v>
      </c>
      <c r="L16" s="52">
        <v>3</v>
      </c>
      <c r="M16" s="32">
        <v>24158.5</v>
      </c>
      <c r="N16" s="32">
        <v>1692</v>
      </c>
      <c r="O16" s="52">
        <f>M16/3.452</f>
        <v>6998.406720741599</v>
      </c>
      <c r="P16" s="58">
        <v>41411</v>
      </c>
      <c r="Q16" s="38" t="s">
        <v>99</v>
      </c>
      <c r="R16" s="15"/>
    </row>
    <row r="17" spans="1:18" ht="25.5" customHeight="1">
      <c r="A17" s="43">
        <f aca="true" t="shared" si="2" ref="A17:A25">A16+1</f>
        <v>12</v>
      </c>
      <c r="B17" s="49">
        <v>12</v>
      </c>
      <c r="C17" s="4" t="s">
        <v>82</v>
      </c>
      <c r="D17" s="31">
        <v>1979</v>
      </c>
      <c r="E17" s="52">
        <f>D17/3.452</f>
        <v>573.2908458864426</v>
      </c>
      <c r="F17" s="31">
        <v>8284</v>
      </c>
      <c r="G17" s="17">
        <f>(D17-F17)/F17</f>
        <v>-0.7611057460164172</v>
      </c>
      <c r="H17" s="31">
        <v>137</v>
      </c>
      <c r="I17" s="31">
        <v>21</v>
      </c>
      <c r="J17" s="29">
        <f>H17/I17</f>
        <v>6.523809523809524</v>
      </c>
      <c r="K17" s="31">
        <v>2</v>
      </c>
      <c r="L17" s="52">
        <v>5</v>
      </c>
      <c r="M17" s="31">
        <v>73230</v>
      </c>
      <c r="N17" s="31">
        <v>4985</v>
      </c>
      <c r="O17" s="52">
        <f>M17/3.452</f>
        <v>21213.789107763616</v>
      </c>
      <c r="P17" s="58">
        <v>41397</v>
      </c>
      <c r="Q17" s="38" t="s">
        <v>77</v>
      </c>
      <c r="R17" s="15"/>
    </row>
    <row r="18" spans="1:18" ht="25.5" customHeight="1">
      <c r="A18" s="43">
        <f t="shared" si="2"/>
        <v>13</v>
      </c>
      <c r="B18" s="49">
        <v>9</v>
      </c>
      <c r="C18" s="4" t="s">
        <v>32</v>
      </c>
      <c r="D18" s="31">
        <v>1886</v>
      </c>
      <c r="E18" s="52">
        <f>D18/3.452</f>
        <v>546.3499420625724</v>
      </c>
      <c r="F18" s="52">
        <v>11759</v>
      </c>
      <c r="G18" s="17">
        <f>(D18-F18)/F18</f>
        <v>-0.8396122119227826</v>
      </c>
      <c r="H18" s="31">
        <v>155</v>
      </c>
      <c r="I18" s="31">
        <v>35</v>
      </c>
      <c r="J18" s="29">
        <f>H18/I18</f>
        <v>4.428571428571429</v>
      </c>
      <c r="K18" s="31">
        <v>5</v>
      </c>
      <c r="L18" s="52">
        <v>2</v>
      </c>
      <c r="M18" s="31">
        <v>13645</v>
      </c>
      <c r="N18" s="31">
        <v>936</v>
      </c>
      <c r="O18" s="52">
        <f>M18/3.452</f>
        <v>3952.7809965237543</v>
      </c>
      <c r="P18" s="58">
        <v>41418</v>
      </c>
      <c r="Q18" s="38" t="s">
        <v>77</v>
      </c>
      <c r="R18" s="15"/>
    </row>
    <row r="19" spans="1:18" ht="25.5" customHeight="1">
      <c r="A19" s="43">
        <f t="shared" si="2"/>
        <v>14</v>
      </c>
      <c r="B19" s="49">
        <v>16</v>
      </c>
      <c r="C19" s="4" t="s">
        <v>85</v>
      </c>
      <c r="D19" s="32">
        <v>1613</v>
      </c>
      <c r="E19" s="52">
        <f>D19/3.452</f>
        <v>467.2653534183082</v>
      </c>
      <c r="F19" s="32">
        <v>2351</v>
      </c>
      <c r="G19" s="17">
        <f>(D19-F19)/F19</f>
        <v>-0.31390897490429603</v>
      </c>
      <c r="H19" s="52">
        <v>112</v>
      </c>
      <c r="I19" s="31">
        <f>4*7</f>
        <v>28</v>
      </c>
      <c r="J19" s="29">
        <f>H19/I19</f>
        <v>4</v>
      </c>
      <c r="K19" s="31">
        <v>2</v>
      </c>
      <c r="L19" s="52">
        <v>7</v>
      </c>
      <c r="M19" s="32">
        <v>156883</v>
      </c>
      <c r="N19" s="52">
        <v>12562</v>
      </c>
      <c r="O19" s="52">
        <f>M19/3.452</f>
        <v>45446.98725376593</v>
      </c>
      <c r="P19" s="58">
        <v>41383</v>
      </c>
      <c r="Q19" s="38" t="s">
        <v>77</v>
      </c>
      <c r="R19" s="15"/>
    </row>
    <row r="20" spans="1:18" ht="25.5" customHeight="1">
      <c r="A20" s="43">
        <f t="shared" si="2"/>
        <v>15</v>
      </c>
      <c r="B20" s="49">
        <v>14</v>
      </c>
      <c r="C20" s="4" t="s">
        <v>84</v>
      </c>
      <c r="D20" s="32">
        <v>1487.5</v>
      </c>
      <c r="E20" s="52">
        <f>D20/3.452</f>
        <v>430.90961761297797</v>
      </c>
      <c r="F20" s="52">
        <v>3505.5</v>
      </c>
      <c r="G20" s="17">
        <f>(D20-F20)/F20</f>
        <v>-0.575666809299672</v>
      </c>
      <c r="H20" s="32">
        <v>110</v>
      </c>
      <c r="I20" s="31">
        <v>14</v>
      </c>
      <c r="J20" s="29">
        <f>H20/I20</f>
        <v>7.857142857142857</v>
      </c>
      <c r="K20" s="31">
        <v>3</v>
      </c>
      <c r="L20" s="52">
        <v>7</v>
      </c>
      <c r="M20" s="32">
        <v>125190.5</v>
      </c>
      <c r="N20" s="32">
        <v>9980</v>
      </c>
      <c r="O20" s="52">
        <f>M20/3.452</f>
        <v>36266.07763615296</v>
      </c>
      <c r="P20" s="58">
        <v>41383</v>
      </c>
      <c r="Q20" s="38" t="s">
        <v>45</v>
      </c>
      <c r="R20" s="15"/>
    </row>
    <row r="21" spans="1:18" ht="25.5" customHeight="1">
      <c r="A21" s="43">
        <f t="shared" si="2"/>
        <v>16</v>
      </c>
      <c r="B21" s="49">
        <v>13</v>
      </c>
      <c r="C21" s="4" t="s">
        <v>64</v>
      </c>
      <c r="D21" s="32">
        <v>1009</v>
      </c>
      <c r="E21" s="52">
        <f>D21/3.452</f>
        <v>292.29432213209736</v>
      </c>
      <c r="F21" s="52">
        <v>4380.5</v>
      </c>
      <c r="G21" s="17">
        <f>(D21-F21)/F21</f>
        <v>-0.7696609976030133</v>
      </c>
      <c r="H21" s="32">
        <v>79</v>
      </c>
      <c r="I21" s="31">
        <v>12</v>
      </c>
      <c r="J21" s="57">
        <f>H21/I21</f>
        <v>6.583333333333333</v>
      </c>
      <c r="K21" s="31">
        <v>1</v>
      </c>
      <c r="L21" s="52">
        <v>9</v>
      </c>
      <c r="M21" s="31">
        <v>44141</v>
      </c>
      <c r="N21" s="31">
        <v>3286</v>
      </c>
      <c r="O21" s="52">
        <f>M21/3.452</f>
        <v>12787.079953650058</v>
      </c>
      <c r="P21" s="56">
        <v>41369</v>
      </c>
      <c r="Q21" s="38" t="s">
        <v>91</v>
      </c>
      <c r="R21" s="15"/>
    </row>
    <row r="22" spans="1:18" ht="25.5" customHeight="1">
      <c r="A22" s="43">
        <f t="shared" si="2"/>
        <v>17</v>
      </c>
      <c r="B22" s="49" t="s">
        <v>54</v>
      </c>
      <c r="C22" s="4" t="s">
        <v>19</v>
      </c>
      <c r="D22" s="32">
        <v>677</v>
      </c>
      <c r="E22" s="52">
        <f>D22/3.452</f>
        <v>196.11819235225957</v>
      </c>
      <c r="F22" s="52" t="s">
        <v>15</v>
      </c>
      <c r="G22" s="17" t="s">
        <v>55</v>
      </c>
      <c r="H22" s="52">
        <v>49</v>
      </c>
      <c r="I22" s="31">
        <v>14</v>
      </c>
      <c r="J22" s="29">
        <f>H22/I22</f>
        <v>3.5</v>
      </c>
      <c r="K22" s="31">
        <v>3</v>
      </c>
      <c r="L22" s="52">
        <v>1</v>
      </c>
      <c r="M22" s="32">
        <v>677</v>
      </c>
      <c r="N22" s="52">
        <v>49</v>
      </c>
      <c r="O22" s="52">
        <f>M22/3.452</f>
        <v>196.11819235225957</v>
      </c>
      <c r="P22" s="58">
        <v>41425</v>
      </c>
      <c r="Q22" s="38" t="s">
        <v>78</v>
      </c>
      <c r="R22" s="15"/>
    </row>
    <row r="23" spans="1:18" ht="25.5" customHeight="1">
      <c r="A23" s="43">
        <f t="shared" si="2"/>
        <v>18</v>
      </c>
      <c r="B23" s="49">
        <v>18</v>
      </c>
      <c r="C23" s="4" t="s">
        <v>46</v>
      </c>
      <c r="D23" s="32">
        <v>642</v>
      </c>
      <c r="E23" s="52">
        <f>D23/3.452</f>
        <v>185.97914252607185</v>
      </c>
      <c r="F23" s="52">
        <v>1718</v>
      </c>
      <c r="G23" s="17">
        <f>(D23-F23)/F23</f>
        <v>-0.6263096623981373</v>
      </c>
      <c r="H23" s="52">
        <v>49</v>
      </c>
      <c r="I23" s="31">
        <v>7</v>
      </c>
      <c r="J23" s="29">
        <f>H23/I23</f>
        <v>7</v>
      </c>
      <c r="K23" s="31">
        <v>2</v>
      </c>
      <c r="L23" s="52">
        <v>8</v>
      </c>
      <c r="M23" s="32">
        <v>125532.86</v>
      </c>
      <c r="N23" s="52">
        <v>9089</v>
      </c>
      <c r="O23" s="52">
        <f>M23/3.452</f>
        <v>36365.25492468134</v>
      </c>
      <c r="P23" s="58">
        <v>41376</v>
      </c>
      <c r="Q23" s="38" t="s">
        <v>47</v>
      </c>
      <c r="R23" s="15"/>
    </row>
    <row r="24" spans="1:18" ht="25.5" customHeight="1">
      <c r="A24" s="43">
        <f t="shared" si="2"/>
        <v>19</v>
      </c>
      <c r="B24" s="49">
        <v>23</v>
      </c>
      <c r="C24" s="4" t="s">
        <v>60</v>
      </c>
      <c r="D24" s="32">
        <v>532</v>
      </c>
      <c r="E24" s="52">
        <f>D24/3.452</f>
        <v>154.1135573580533</v>
      </c>
      <c r="F24" s="52">
        <v>424</v>
      </c>
      <c r="G24" s="17">
        <f>(D24-F24)/F24</f>
        <v>0.25471698113207547</v>
      </c>
      <c r="H24" s="32">
        <v>40</v>
      </c>
      <c r="I24" s="31">
        <v>5</v>
      </c>
      <c r="J24" s="29">
        <f>H24/I24</f>
        <v>8</v>
      </c>
      <c r="K24" s="31">
        <v>1</v>
      </c>
      <c r="L24" s="52">
        <v>16</v>
      </c>
      <c r="M24" s="32">
        <v>19416</v>
      </c>
      <c r="N24" s="32">
        <v>1657</v>
      </c>
      <c r="O24" s="52">
        <f>M24/3.452</f>
        <v>5624.565469293163</v>
      </c>
      <c r="P24" s="54">
        <v>41320</v>
      </c>
      <c r="Q24" s="38" t="s">
        <v>49</v>
      </c>
      <c r="R24" s="15"/>
    </row>
    <row r="25" spans="1:18" ht="25.5" customHeight="1">
      <c r="A25" s="43">
        <f t="shared" si="2"/>
        <v>20</v>
      </c>
      <c r="B25" s="49">
        <v>29</v>
      </c>
      <c r="C25" s="4" t="s">
        <v>96</v>
      </c>
      <c r="D25" s="32">
        <v>514</v>
      </c>
      <c r="E25" s="52">
        <f>D25/3.452</f>
        <v>148.8991888760139</v>
      </c>
      <c r="F25" s="52">
        <v>216</v>
      </c>
      <c r="G25" s="17">
        <f>(D25-F25)/F25</f>
        <v>1.3796296296296295</v>
      </c>
      <c r="H25" s="32">
        <v>42</v>
      </c>
      <c r="I25" s="31">
        <v>5</v>
      </c>
      <c r="J25" s="29">
        <f>H25/I25</f>
        <v>8.4</v>
      </c>
      <c r="K25" s="31">
        <v>1</v>
      </c>
      <c r="L25" s="52">
        <v>1</v>
      </c>
      <c r="M25" s="32">
        <v>28157</v>
      </c>
      <c r="N25" s="32">
        <v>2888</v>
      </c>
      <c r="O25" s="52">
        <f>M25/3.452</f>
        <v>8156.720741599073</v>
      </c>
      <c r="P25" s="60">
        <v>40368</v>
      </c>
      <c r="Q25" s="61" t="s">
        <v>76</v>
      </c>
      <c r="R25" s="15"/>
    </row>
    <row r="26" spans="1:17" ht="27" customHeight="1">
      <c r="A26" s="43"/>
      <c r="B26" s="49"/>
      <c r="C26" s="12" t="s">
        <v>53</v>
      </c>
      <c r="D26" s="13">
        <f>SUM(D16:D25)+D14</f>
        <v>752324.75</v>
      </c>
      <c r="E26" s="13">
        <f>SUM(E16:E25)+E14</f>
        <v>217938.80359212056</v>
      </c>
      <c r="F26" s="13">
        <v>792933.1499999999</v>
      </c>
      <c r="G26" s="14">
        <f>(D26-F26)/F26</f>
        <v>-0.05121289228480347</v>
      </c>
      <c r="H26" s="13">
        <f>SUM(H16:H25)+H14</f>
        <v>54479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20</v>
      </c>
      <c r="C28" s="4" t="s">
        <v>21</v>
      </c>
      <c r="D28" s="32">
        <v>512</v>
      </c>
      <c r="E28" s="52">
        <f>D28/3.452</f>
        <v>148.31981460023175</v>
      </c>
      <c r="F28" s="52" t="s">
        <v>15</v>
      </c>
      <c r="G28" s="17" t="s">
        <v>55</v>
      </c>
      <c r="H28" s="32">
        <v>40</v>
      </c>
      <c r="I28" s="31">
        <v>5</v>
      </c>
      <c r="J28" s="29">
        <f>H28/I28</f>
        <v>8</v>
      </c>
      <c r="K28" s="31">
        <v>1</v>
      </c>
      <c r="L28" s="52"/>
      <c r="M28" s="32">
        <v>183539.5</v>
      </c>
      <c r="N28" s="32">
        <v>13162</v>
      </c>
      <c r="O28" s="52">
        <f>M28/3.452</f>
        <v>53169.03244495944</v>
      </c>
      <c r="P28" s="58">
        <v>41355</v>
      </c>
      <c r="Q28" s="38" t="s">
        <v>92</v>
      </c>
      <c r="R28" s="15"/>
    </row>
    <row r="29" spans="1:18" ht="25.5" customHeight="1">
      <c r="A29" s="43">
        <f>A28+1</f>
        <v>22</v>
      </c>
      <c r="B29" s="49">
        <v>37</v>
      </c>
      <c r="C29" s="4" t="s">
        <v>36</v>
      </c>
      <c r="D29" s="32">
        <v>403</v>
      </c>
      <c r="E29" s="52">
        <f>D29/3.452</f>
        <v>116.74391657010429</v>
      </c>
      <c r="F29" s="52">
        <v>87</v>
      </c>
      <c r="G29" s="17">
        <f>(D29-F29)/F29</f>
        <v>3.632183908045977</v>
      </c>
      <c r="H29" s="32">
        <v>80</v>
      </c>
      <c r="I29" s="31">
        <v>2</v>
      </c>
      <c r="J29" s="29">
        <f>H29/I29</f>
        <v>40</v>
      </c>
      <c r="K29" s="31">
        <v>1</v>
      </c>
      <c r="L29" s="52">
        <v>51</v>
      </c>
      <c r="M29" s="31">
        <v>1855549.08</v>
      </c>
      <c r="N29" s="31">
        <v>147378</v>
      </c>
      <c r="O29" s="52">
        <f>M29/3.452</f>
        <v>537528.7022016223</v>
      </c>
      <c r="P29" s="59">
        <v>41075</v>
      </c>
      <c r="Q29" s="38" t="s">
        <v>62</v>
      </c>
      <c r="R29" s="15"/>
    </row>
    <row r="30" spans="1:18" ht="25.5" customHeight="1">
      <c r="A30" s="43">
        <f>A29+1</f>
        <v>23</v>
      </c>
      <c r="B30" s="49">
        <v>28</v>
      </c>
      <c r="C30" s="4" t="s">
        <v>80</v>
      </c>
      <c r="D30" s="32">
        <v>304</v>
      </c>
      <c r="E30" s="52">
        <f>D30/3.452</f>
        <v>88.0648899188876</v>
      </c>
      <c r="F30" s="52">
        <v>218</v>
      </c>
      <c r="G30" s="17">
        <f>(D30-F30)/F30</f>
        <v>0.3944954128440367</v>
      </c>
      <c r="H30" s="32">
        <v>22</v>
      </c>
      <c r="I30" s="31">
        <v>2</v>
      </c>
      <c r="J30" s="29">
        <f>H30/I30</f>
        <v>11</v>
      </c>
      <c r="K30" s="31">
        <v>1</v>
      </c>
      <c r="L30" s="52">
        <v>25</v>
      </c>
      <c r="M30" s="31">
        <v>182471.9</v>
      </c>
      <c r="N30" s="31">
        <v>12815</v>
      </c>
      <c r="O30" s="52">
        <f>M30/3.452</f>
        <v>52859.76245654693</v>
      </c>
      <c r="P30" s="53">
        <v>41257</v>
      </c>
      <c r="Q30" s="38" t="s">
        <v>81</v>
      </c>
      <c r="R30" s="15"/>
    </row>
    <row r="31" spans="1:18" ht="25.5" customHeight="1">
      <c r="A31" s="43">
        <f>A30+1</f>
        <v>24</v>
      </c>
      <c r="B31" s="49">
        <v>25</v>
      </c>
      <c r="C31" s="4" t="s">
        <v>34</v>
      </c>
      <c r="D31" s="32">
        <v>284</v>
      </c>
      <c r="E31" s="52">
        <f>D31/3.452</f>
        <v>82.27114716106605</v>
      </c>
      <c r="F31" s="52">
        <v>286</v>
      </c>
      <c r="G31" s="17">
        <f>(D31-F31)/F31</f>
        <v>-0.006993006993006993</v>
      </c>
      <c r="H31" s="32">
        <v>23</v>
      </c>
      <c r="I31" s="31">
        <v>2</v>
      </c>
      <c r="J31" s="29">
        <f>H31/I31</f>
        <v>11.5</v>
      </c>
      <c r="K31" s="31">
        <v>1</v>
      </c>
      <c r="L31" s="52"/>
      <c r="M31" s="32">
        <v>8822</v>
      </c>
      <c r="N31" s="32">
        <v>732</v>
      </c>
      <c r="O31" s="52">
        <f>M31/3.452</f>
        <v>2555.619930475087</v>
      </c>
      <c r="P31" s="59">
        <v>41166</v>
      </c>
      <c r="Q31" s="38" t="s">
        <v>76</v>
      </c>
      <c r="R31" s="15"/>
    </row>
    <row r="32" spans="1:18" ht="25.5" customHeight="1">
      <c r="A32" s="43">
        <f>A31+1</f>
        <v>25</v>
      </c>
      <c r="B32" s="49">
        <v>40</v>
      </c>
      <c r="C32" s="4" t="s">
        <v>9</v>
      </c>
      <c r="D32" s="32">
        <v>253</v>
      </c>
      <c r="E32" s="52">
        <f>D32/3.452</f>
        <v>73.29084588644264</v>
      </c>
      <c r="F32" s="52">
        <v>43</v>
      </c>
      <c r="G32" s="17">
        <f>(D32-F32)/F32</f>
        <v>4.883720930232558</v>
      </c>
      <c r="H32" s="32">
        <v>50</v>
      </c>
      <c r="I32" s="31">
        <v>4</v>
      </c>
      <c r="J32" s="29">
        <f>H32/I32</f>
        <v>12.5</v>
      </c>
      <c r="K32" s="31">
        <v>2</v>
      </c>
      <c r="L32" s="52">
        <v>43</v>
      </c>
      <c r="M32" s="31">
        <v>894190.48</v>
      </c>
      <c r="N32" s="31">
        <v>71915</v>
      </c>
      <c r="O32" s="52">
        <f>M32/3.452</f>
        <v>259035.4808806489</v>
      </c>
      <c r="P32" s="59">
        <v>41131</v>
      </c>
      <c r="Q32" s="38" t="s">
        <v>87</v>
      </c>
      <c r="R32" s="15"/>
    </row>
    <row r="33" spans="1:18" ht="25.5" customHeight="1">
      <c r="A33" s="43">
        <f>A32+1</f>
        <v>26</v>
      </c>
      <c r="B33" s="49">
        <v>15</v>
      </c>
      <c r="C33" s="4" t="s">
        <v>79</v>
      </c>
      <c r="D33" s="32">
        <v>210</v>
      </c>
      <c r="E33" s="52">
        <f>D33/3.452</f>
        <v>60.83429895712631</v>
      </c>
      <c r="F33" s="52">
        <v>3382.2</v>
      </c>
      <c r="G33" s="17">
        <f>(D33-F33)/F33</f>
        <v>-0.9379102359411035</v>
      </c>
      <c r="H33" s="32">
        <v>20</v>
      </c>
      <c r="I33" s="31">
        <v>7</v>
      </c>
      <c r="J33" s="29">
        <f>H33/I33</f>
        <v>2.857142857142857</v>
      </c>
      <c r="K33" s="31">
        <v>1</v>
      </c>
      <c r="L33" s="52">
        <v>6</v>
      </c>
      <c r="M33" s="32">
        <v>46312.2</v>
      </c>
      <c r="N33" s="32">
        <v>3174</v>
      </c>
      <c r="O33" s="52">
        <f>M33/3.452</f>
        <v>13416.048667439165</v>
      </c>
      <c r="P33" s="58">
        <v>41390</v>
      </c>
      <c r="Q33" s="38" t="s">
        <v>47</v>
      </c>
      <c r="R33" s="15"/>
    </row>
    <row r="34" spans="1:18" ht="25.5" customHeight="1">
      <c r="A34" s="43">
        <f>A33+1</f>
        <v>27</v>
      </c>
      <c r="B34" s="52" t="s">
        <v>22</v>
      </c>
      <c r="C34" s="4" t="s">
        <v>23</v>
      </c>
      <c r="D34" s="32">
        <v>131</v>
      </c>
      <c r="E34" s="52">
        <f>D34/3.452</f>
        <v>37.949015063731174</v>
      </c>
      <c r="F34" s="52" t="s">
        <v>15</v>
      </c>
      <c r="G34" s="17" t="s">
        <v>55</v>
      </c>
      <c r="H34" s="32">
        <v>18</v>
      </c>
      <c r="I34" s="31">
        <v>4</v>
      </c>
      <c r="J34" s="29">
        <f>H34/I34</f>
        <v>4.5</v>
      </c>
      <c r="K34" s="31">
        <v>1</v>
      </c>
      <c r="L34" s="52"/>
      <c r="M34" s="31">
        <v>74024.5</v>
      </c>
      <c r="N34" s="31">
        <v>5553</v>
      </c>
      <c r="O34" s="52">
        <f>M34/3.452</f>
        <v>21443.945538818076</v>
      </c>
      <c r="P34" s="59">
        <v>41348</v>
      </c>
      <c r="Q34" s="38" t="s">
        <v>56</v>
      </c>
      <c r="R34" s="15"/>
    </row>
    <row r="35" spans="1:18" ht="25.5" customHeight="1">
      <c r="A35" s="43">
        <f>A34+1</f>
        <v>28</v>
      </c>
      <c r="B35" s="49">
        <v>19</v>
      </c>
      <c r="C35" s="4" t="s">
        <v>70</v>
      </c>
      <c r="D35" s="31">
        <v>125</v>
      </c>
      <c r="E35" s="52">
        <f>D35/3.452</f>
        <v>36.2108922363847</v>
      </c>
      <c r="F35" s="52">
        <v>2791.5</v>
      </c>
      <c r="G35" s="17">
        <f>(D35-F35)/F35</f>
        <v>-0.9552212072362529</v>
      </c>
      <c r="H35" s="31">
        <v>14</v>
      </c>
      <c r="I35" s="31">
        <v>6</v>
      </c>
      <c r="J35" s="29">
        <f>H35/I35</f>
        <v>2.3333333333333335</v>
      </c>
      <c r="K35" s="31">
        <v>1</v>
      </c>
      <c r="L35" s="52">
        <v>4</v>
      </c>
      <c r="M35" s="32">
        <v>22224</v>
      </c>
      <c r="N35" s="32">
        <v>1516</v>
      </c>
      <c r="O35" s="52">
        <f>M35/3.452</f>
        <v>6438.00695249131</v>
      </c>
      <c r="P35" s="58">
        <v>41404</v>
      </c>
      <c r="Q35" s="38" t="s">
        <v>71</v>
      </c>
      <c r="R35" s="15"/>
    </row>
    <row r="36" spans="1:18" ht="25.5" customHeight="1">
      <c r="A36" s="43">
        <f>A35+1</f>
        <v>29</v>
      </c>
      <c r="B36" s="49">
        <v>38</v>
      </c>
      <c r="C36" s="4" t="s">
        <v>63</v>
      </c>
      <c r="D36" s="32">
        <v>111</v>
      </c>
      <c r="E36" s="52">
        <f>D36/3.452</f>
        <v>32.15527230590962</v>
      </c>
      <c r="F36" s="52">
        <v>65</v>
      </c>
      <c r="G36" s="17">
        <f>(D36-F36)/F36</f>
        <v>0.7076923076923077</v>
      </c>
      <c r="H36" s="32">
        <v>22</v>
      </c>
      <c r="I36" s="31">
        <v>2</v>
      </c>
      <c r="J36" s="29">
        <f>H36/I36</f>
        <v>11</v>
      </c>
      <c r="K36" s="31">
        <v>1</v>
      </c>
      <c r="L36" s="52">
        <v>27</v>
      </c>
      <c r="M36" s="31">
        <v>680029.04</v>
      </c>
      <c r="N36" s="31">
        <v>54455</v>
      </c>
      <c r="O36" s="52">
        <f>M36/3.452</f>
        <v>196995.66628041715</v>
      </c>
      <c r="P36" s="59">
        <v>41243</v>
      </c>
      <c r="Q36" s="38" t="s">
        <v>62</v>
      </c>
      <c r="R36" s="15"/>
    </row>
    <row r="37" spans="1:18" ht="25.5" customHeight="1">
      <c r="A37" s="43">
        <f>A36+1</f>
        <v>30</v>
      </c>
      <c r="B37" s="49" t="s">
        <v>55</v>
      </c>
      <c r="C37" s="4" t="s">
        <v>4</v>
      </c>
      <c r="D37" s="32">
        <v>110</v>
      </c>
      <c r="E37" s="52">
        <f>D37/3.452</f>
        <v>31.86558516801854</v>
      </c>
      <c r="F37" s="52" t="s">
        <v>15</v>
      </c>
      <c r="G37" s="17" t="s">
        <v>55</v>
      </c>
      <c r="H37" s="32">
        <v>8</v>
      </c>
      <c r="I37" s="31">
        <v>2</v>
      </c>
      <c r="J37" s="29">
        <f>H37/I37</f>
        <v>4</v>
      </c>
      <c r="K37" s="31">
        <v>1</v>
      </c>
      <c r="L37" s="52"/>
      <c r="M37" s="32">
        <v>13450</v>
      </c>
      <c r="N37" s="32">
        <v>1370</v>
      </c>
      <c r="O37" s="52">
        <f>M37/3.452</f>
        <v>3896.292004634994</v>
      </c>
      <c r="P37" s="60">
        <v>40193</v>
      </c>
      <c r="Q37" s="61" t="s">
        <v>5</v>
      </c>
      <c r="R37" s="15"/>
    </row>
    <row r="38" spans="1:17" ht="27" customHeight="1">
      <c r="A38" s="43"/>
      <c r="B38" s="49"/>
      <c r="C38" s="12" t="s">
        <v>57</v>
      </c>
      <c r="D38" s="13">
        <f>SUM(D28:D37)+D26</f>
        <v>754767.75</v>
      </c>
      <c r="E38" s="13">
        <f>SUM(E28:E37)+E26</f>
        <v>218646.50926998846</v>
      </c>
      <c r="F38" s="13">
        <v>796025.1499999999</v>
      </c>
      <c r="G38" s="14">
        <f>(D38-F38)/F38</f>
        <v>-0.051829266952180986</v>
      </c>
      <c r="H38" s="13">
        <f>SUM(H28:H37)+H26</f>
        <v>54776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35</v>
      </c>
      <c r="C40" s="4" t="s">
        <v>37</v>
      </c>
      <c r="D40" s="32">
        <v>84</v>
      </c>
      <c r="E40" s="52">
        <f>D40/3.452</f>
        <v>24.33371958285052</v>
      </c>
      <c r="F40" s="52">
        <v>114</v>
      </c>
      <c r="G40" s="17">
        <f>(D40-F40)/F40</f>
        <v>-0.2631578947368421</v>
      </c>
      <c r="H40" s="32">
        <v>14</v>
      </c>
      <c r="I40" s="31">
        <v>4</v>
      </c>
      <c r="J40" s="29">
        <f>H40/I40</f>
        <v>3.5</v>
      </c>
      <c r="K40" s="31">
        <v>1</v>
      </c>
      <c r="L40" s="52">
        <v>16</v>
      </c>
      <c r="M40" s="31">
        <v>327236.25</v>
      </c>
      <c r="N40" s="31">
        <v>23819</v>
      </c>
      <c r="O40" s="52">
        <f>M40/3.452</f>
        <v>94796.13267670915</v>
      </c>
      <c r="P40" s="58">
        <v>41320</v>
      </c>
      <c r="Q40" s="38" t="s">
        <v>38</v>
      </c>
      <c r="R40" s="15"/>
    </row>
    <row r="41" spans="1:18" ht="25.5" customHeight="1">
      <c r="A41" s="43">
        <f>A40+1</f>
        <v>32</v>
      </c>
      <c r="B41" s="49">
        <v>22</v>
      </c>
      <c r="C41" s="4" t="s">
        <v>30</v>
      </c>
      <c r="D41" s="32">
        <v>84</v>
      </c>
      <c r="E41" s="52">
        <f>D41/3.452</f>
        <v>24.33371958285052</v>
      </c>
      <c r="F41" s="52">
        <v>410</v>
      </c>
      <c r="G41" s="17">
        <f>(D41-F41)/F41</f>
        <v>-0.7951219512195122</v>
      </c>
      <c r="H41" s="32">
        <v>6</v>
      </c>
      <c r="I41" s="31">
        <v>1</v>
      </c>
      <c r="J41" s="29">
        <f>H41/I41</f>
        <v>6</v>
      </c>
      <c r="K41" s="31">
        <v>1</v>
      </c>
      <c r="L41" s="52"/>
      <c r="M41" s="32">
        <v>23018</v>
      </c>
      <c r="N41" s="32">
        <v>2360</v>
      </c>
      <c r="O41" s="52">
        <f>M41/3.452</f>
        <v>6668.018539976825</v>
      </c>
      <c r="P41" s="60">
        <v>40501</v>
      </c>
      <c r="Q41" s="61" t="s">
        <v>31</v>
      </c>
      <c r="R41" s="15"/>
    </row>
    <row r="42" spans="1:18" ht="25.5" customHeight="1">
      <c r="A42" s="43">
        <f>A41+1</f>
        <v>33</v>
      </c>
      <c r="B42" s="49" t="s">
        <v>55</v>
      </c>
      <c r="C42" s="65" t="s">
        <v>3</v>
      </c>
      <c r="D42" s="32">
        <v>80</v>
      </c>
      <c r="E42" s="52">
        <f>D42/3.452</f>
        <v>23.174971031286212</v>
      </c>
      <c r="F42" s="52" t="s">
        <v>15</v>
      </c>
      <c r="G42" s="17" t="s">
        <v>55</v>
      </c>
      <c r="H42" s="32">
        <v>19</v>
      </c>
      <c r="I42" s="31">
        <v>2</v>
      </c>
      <c r="J42" s="29">
        <f>H42/I42</f>
        <v>9.5</v>
      </c>
      <c r="K42" s="31">
        <v>1</v>
      </c>
      <c r="L42" s="52"/>
      <c r="M42" s="31">
        <v>1327870.8</v>
      </c>
      <c r="N42" s="31">
        <v>97057</v>
      </c>
      <c r="O42" s="52">
        <f aca="true" t="shared" si="3" ref="O42:O49">M42/3.452</f>
        <v>384667.09154113557</v>
      </c>
      <c r="P42" s="60">
        <v>40242</v>
      </c>
      <c r="Q42" s="61" t="s">
        <v>8</v>
      </c>
      <c r="R42" s="15"/>
    </row>
    <row r="43" spans="1:18" ht="25.5" customHeight="1">
      <c r="A43" s="43">
        <f>A42+1</f>
        <v>34</v>
      </c>
      <c r="B43" s="49">
        <v>42</v>
      </c>
      <c r="C43" s="4" t="s">
        <v>73</v>
      </c>
      <c r="D43" s="32">
        <v>70</v>
      </c>
      <c r="E43" s="52">
        <f aca="true" t="shared" si="4" ref="E43:E49">D43/3.452</f>
        <v>20.278099652375435</v>
      </c>
      <c r="F43" s="52">
        <v>34</v>
      </c>
      <c r="G43" s="17">
        <f>(D43-F43)/F43</f>
        <v>1.0588235294117647</v>
      </c>
      <c r="H43" s="32">
        <v>10</v>
      </c>
      <c r="I43" s="31">
        <v>2</v>
      </c>
      <c r="J43" s="29">
        <f>H43/I43</f>
        <v>5</v>
      </c>
      <c r="K43" s="31">
        <v>1</v>
      </c>
      <c r="L43" s="52">
        <v>15</v>
      </c>
      <c r="M43" s="32">
        <v>26843.5</v>
      </c>
      <c r="N43" s="32">
        <v>2060</v>
      </c>
      <c r="O43" s="52">
        <f t="shared" si="3"/>
        <v>7776.216685979142</v>
      </c>
      <c r="P43" s="58">
        <v>41327</v>
      </c>
      <c r="Q43" s="38" t="s">
        <v>74</v>
      </c>
      <c r="R43" s="15"/>
    </row>
    <row r="44" spans="1:18" ht="25.5" customHeight="1">
      <c r="A44" s="43">
        <f>A43+1</f>
        <v>35</v>
      </c>
      <c r="B44" s="49">
        <v>45</v>
      </c>
      <c r="C44" s="4" t="s">
        <v>43</v>
      </c>
      <c r="D44" s="32">
        <v>54</v>
      </c>
      <c r="E44" s="52">
        <f t="shared" si="4"/>
        <v>15.643105446118193</v>
      </c>
      <c r="F44" s="52">
        <v>12</v>
      </c>
      <c r="G44" s="17">
        <f>(D44-F44)/F44</f>
        <v>3.5</v>
      </c>
      <c r="H44" s="32">
        <v>9</v>
      </c>
      <c r="I44" s="31">
        <v>4</v>
      </c>
      <c r="J44" s="29">
        <f>H44/I44</f>
        <v>2.25</v>
      </c>
      <c r="K44" s="31">
        <v>1</v>
      </c>
      <c r="L44" s="52">
        <v>9</v>
      </c>
      <c r="M44" s="31">
        <v>210715.1</v>
      </c>
      <c r="N44" s="31">
        <v>13870</v>
      </c>
      <c r="O44" s="52">
        <f t="shared" si="3"/>
        <v>61041.45422943222</v>
      </c>
      <c r="P44" s="58">
        <v>41369</v>
      </c>
      <c r="Q44" s="38" t="s">
        <v>83</v>
      </c>
      <c r="R44" s="15"/>
    </row>
    <row r="45" spans="1:18" ht="25.5" customHeight="1">
      <c r="A45" s="43">
        <f>A44+1</f>
        <v>36</v>
      </c>
      <c r="B45" s="52" t="s">
        <v>24</v>
      </c>
      <c r="C45" s="4" t="s">
        <v>25</v>
      </c>
      <c r="D45" s="32">
        <v>48</v>
      </c>
      <c r="E45" s="52">
        <f>D45/3.452</f>
        <v>13.904982618771728</v>
      </c>
      <c r="F45" s="52" t="s">
        <v>15</v>
      </c>
      <c r="G45" s="17" t="s">
        <v>55</v>
      </c>
      <c r="H45" s="32">
        <v>8</v>
      </c>
      <c r="I45" s="31">
        <v>2</v>
      </c>
      <c r="J45" s="29">
        <f>H45/I45</f>
        <v>4</v>
      </c>
      <c r="K45" s="31">
        <v>1</v>
      </c>
      <c r="L45" s="52">
        <v>13</v>
      </c>
      <c r="M45" s="31">
        <v>329167.75</v>
      </c>
      <c r="N45" s="31">
        <v>21351</v>
      </c>
      <c r="O45" s="52">
        <f t="shared" si="3"/>
        <v>95355.66338354578</v>
      </c>
      <c r="P45" s="59">
        <v>41341</v>
      </c>
      <c r="Q45" s="38" t="s">
        <v>87</v>
      </c>
      <c r="R45" s="15"/>
    </row>
    <row r="46" spans="1:18" ht="25.5" customHeight="1">
      <c r="A46" s="43">
        <f>A45+1</f>
        <v>37</v>
      </c>
      <c r="B46" s="52" t="s">
        <v>86</v>
      </c>
      <c r="C46" s="4" t="s">
        <v>26</v>
      </c>
      <c r="D46" s="32">
        <v>37</v>
      </c>
      <c r="E46" s="52">
        <f>D46/3.452</f>
        <v>10.718424101969873</v>
      </c>
      <c r="F46" s="52" t="s">
        <v>15</v>
      </c>
      <c r="G46" s="17" t="s">
        <v>55</v>
      </c>
      <c r="H46" s="32">
        <v>7</v>
      </c>
      <c r="I46" s="31">
        <v>2</v>
      </c>
      <c r="J46" s="29">
        <f>H46/I46</f>
        <v>3.5</v>
      </c>
      <c r="K46" s="31">
        <v>1</v>
      </c>
      <c r="L46" s="52">
        <v>157</v>
      </c>
      <c r="M46" s="31">
        <v>1656777</v>
      </c>
      <c r="N46" s="31">
        <v>127078</v>
      </c>
      <c r="O46" s="52">
        <f t="shared" si="3"/>
        <v>479946.9872537659</v>
      </c>
      <c r="P46" s="62">
        <v>40330</v>
      </c>
      <c r="Q46" s="63" t="s">
        <v>27</v>
      </c>
      <c r="R46" s="15"/>
    </row>
    <row r="47" spans="1:18" ht="25.5" customHeight="1">
      <c r="A47" s="43">
        <f>A46+1</f>
        <v>38</v>
      </c>
      <c r="B47" s="49">
        <v>21</v>
      </c>
      <c r="C47" s="4" t="s">
        <v>35</v>
      </c>
      <c r="D47" s="32">
        <v>28</v>
      </c>
      <c r="E47" s="52">
        <f t="shared" si="4"/>
        <v>8.111239860950175</v>
      </c>
      <c r="F47" s="52">
        <v>558</v>
      </c>
      <c r="G47" s="17">
        <f>(D47-F47)/F47</f>
        <v>-0.9498207885304659</v>
      </c>
      <c r="H47" s="32">
        <v>2</v>
      </c>
      <c r="I47" s="31">
        <v>1</v>
      </c>
      <c r="J47" s="29">
        <f>H47/I47</f>
        <v>2</v>
      </c>
      <c r="K47" s="31">
        <v>1</v>
      </c>
      <c r="L47" s="52"/>
      <c r="M47" s="31">
        <v>70122.5</v>
      </c>
      <c r="N47" s="31">
        <v>6360</v>
      </c>
      <c r="O47" s="52">
        <f t="shared" si="3"/>
        <v>20313.58632676709</v>
      </c>
      <c r="P47" s="60">
        <v>40529</v>
      </c>
      <c r="Q47" s="61" t="s">
        <v>31</v>
      </c>
      <c r="R47" s="15"/>
    </row>
    <row r="48" spans="1:18" ht="25.5" customHeight="1">
      <c r="A48" s="43">
        <f>A47+1</f>
        <v>39</v>
      </c>
      <c r="B48" s="49">
        <v>32</v>
      </c>
      <c r="C48" s="4" t="s">
        <v>61</v>
      </c>
      <c r="D48" s="32">
        <v>28</v>
      </c>
      <c r="E48" s="52">
        <f t="shared" si="4"/>
        <v>8.111239860950175</v>
      </c>
      <c r="F48" s="52">
        <v>184</v>
      </c>
      <c r="G48" s="17">
        <f>(D48-F48)/F48</f>
        <v>-0.8478260869565217</v>
      </c>
      <c r="H48" s="32">
        <v>2</v>
      </c>
      <c r="I48" s="31">
        <v>1</v>
      </c>
      <c r="J48" s="29">
        <f>H48/I48</f>
        <v>2</v>
      </c>
      <c r="K48" s="31">
        <v>1</v>
      </c>
      <c r="L48" s="52">
        <v>24</v>
      </c>
      <c r="M48" s="32">
        <v>19281</v>
      </c>
      <c r="N48" s="32">
        <v>1539</v>
      </c>
      <c r="O48" s="52">
        <f t="shared" si="3"/>
        <v>5585.457705677868</v>
      </c>
      <c r="P48" s="54">
        <v>41264</v>
      </c>
      <c r="Q48" s="38" t="s">
        <v>75</v>
      </c>
      <c r="R48" s="15"/>
    </row>
    <row r="49" spans="1:18" ht="25.5" customHeight="1">
      <c r="A49" s="43">
        <f>A48+1</f>
        <v>40</v>
      </c>
      <c r="B49" s="49" t="s">
        <v>1</v>
      </c>
      <c r="C49" s="4" t="s">
        <v>0</v>
      </c>
      <c r="D49" s="32">
        <v>12</v>
      </c>
      <c r="E49" s="52">
        <f t="shared" si="4"/>
        <v>3.476245654692932</v>
      </c>
      <c r="F49" s="52" t="s">
        <v>15</v>
      </c>
      <c r="G49" s="17" t="s">
        <v>55</v>
      </c>
      <c r="H49" s="32">
        <v>2</v>
      </c>
      <c r="I49" s="31">
        <v>1</v>
      </c>
      <c r="J49" s="29">
        <f>H49/I49</f>
        <v>2</v>
      </c>
      <c r="K49" s="31">
        <v>1</v>
      </c>
      <c r="L49" s="52"/>
      <c r="M49" s="32">
        <v>203791</v>
      </c>
      <c r="N49" s="32">
        <v>14487</v>
      </c>
      <c r="O49" s="52">
        <f t="shared" si="3"/>
        <v>59035.6315179606</v>
      </c>
      <c r="P49" s="59">
        <v>41201</v>
      </c>
      <c r="Q49" s="38" t="s">
        <v>2</v>
      </c>
      <c r="R49" s="15"/>
    </row>
    <row r="50" spans="1:17" ht="27" customHeight="1">
      <c r="A50" s="43"/>
      <c r="B50" s="49"/>
      <c r="C50" s="12" t="s">
        <v>48</v>
      </c>
      <c r="D50" s="13">
        <f>SUM(D40:D49)+D38</f>
        <v>755292.75</v>
      </c>
      <c r="E50" s="13">
        <f>SUM(E40:E49)+E38</f>
        <v>218798.59501738127</v>
      </c>
      <c r="F50" s="13">
        <v>797188.1499999999</v>
      </c>
      <c r="G50" s="14">
        <f>(D50-F50)/F50</f>
        <v>-0.05255396734133581</v>
      </c>
      <c r="H50" s="13">
        <f>SUM(H40:H49)+H38</f>
        <v>54855</v>
      </c>
      <c r="I50" s="1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49">
        <v>41</v>
      </c>
      <c r="C52" s="4" t="s">
        <v>100</v>
      </c>
      <c r="D52" s="32">
        <v>12</v>
      </c>
      <c r="E52" s="52">
        <f>D52/3.452</f>
        <v>3.476245654692932</v>
      </c>
      <c r="F52" s="52">
        <v>38</v>
      </c>
      <c r="G52" s="17">
        <f>(D52-F52)/F52</f>
        <v>-0.6842105263157895</v>
      </c>
      <c r="H52" s="32">
        <v>1</v>
      </c>
      <c r="I52" s="31">
        <v>1</v>
      </c>
      <c r="J52" s="29">
        <f>H52/I52</f>
        <v>1</v>
      </c>
      <c r="K52" s="31">
        <v>1</v>
      </c>
      <c r="L52" s="52">
        <v>6</v>
      </c>
      <c r="M52" s="32">
        <v>9909.5</v>
      </c>
      <c r="N52" s="32">
        <v>767</v>
      </c>
      <c r="O52" s="52">
        <f>M52/3.452</f>
        <v>2870.6546929316337</v>
      </c>
      <c r="P52" s="58">
        <v>41390</v>
      </c>
      <c r="Q52" s="38" t="s">
        <v>78</v>
      </c>
      <c r="R52" s="15"/>
    </row>
    <row r="53" spans="1:17" ht="27" customHeight="1">
      <c r="A53" s="43"/>
      <c r="B53" s="49"/>
      <c r="C53" s="12" t="s">
        <v>33</v>
      </c>
      <c r="D53" s="64">
        <f>SUM(D52)+D50</f>
        <v>755304.75</v>
      </c>
      <c r="E53" s="64">
        <f>SUM(E52)+E50</f>
        <v>218802.07126303596</v>
      </c>
      <c r="F53" s="13">
        <v>797324.1499999999</v>
      </c>
      <c r="G53" s="14">
        <f>(D53-F53)/F53</f>
        <v>-0.05270052336932214</v>
      </c>
      <c r="H53" s="64">
        <f>SUM(H52)+H50</f>
        <v>54856</v>
      </c>
      <c r="I53" s="13"/>
      <c r="J53" s="33"/>
      <c r="K53" s="35"/>
      <c r="L53" s="33"/>
      <c r="M53" s="36"/>
      <c r="N53" s="36"/>
      <c r="O53" s="36"/>
      <c r="P53" s="37"/>
      <c r="Q53" s="46"/>
    </row>
    <row r="54" spans="1:17" ht="12" customHeight="1">
      <c r="A54" s="47"/>
      <c r="B54" s="51"/>
      <c r="C54" s="9"/>
      <c r="D54" s="10"/>
      <c r="E54" s="10"/>
      <c r="F54" s="10"/>
      <c r="G54" s="22"/>
      <c r="H54" s="21"/>
      <c r="I54" s="23"/>
      <c r="J54" s="23"/>
      <c r="K54" s="34"/>
      <c r="L54" s="23"/>
      <c r="M54" s="24"/>
      <c r="N54" s="24"/>
      <c r="O54" s="24"/>
      <c r="P54" s="11"/>
      <c r="Q54" s="48"/>
    </row>
    <row r="55" ht="28.5"/>
    <row r="56" ht="28.5"/>
    <row r="57" ht="28.5"/>
    <row r="58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2013-06-10T08:25:19Z</dcterms:modified>
  <cp:category/>
  <cp:version/>
  <cp:contentType/>
  <cp:contentStatus/>
</cp:coreProperties>
</file>