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000" tabRatio="601" activeTab="0"/>
  </bookViews>
  <sheets>
    <sheet name="Birželio 14 - 20 d.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<sst xmlns="http://schemas.openxmlformats.org/spreadsheetml/2006/main" count="131" uniqueCount="89">
  <si>
    <t>VISO:</t>
  </si>
  <si>
    <t>Madagaskaras 3
(Madagascar 3: Europe's Most Wanted)</t>
  </si>
  <si>
    <t>Paslaptinga karalystė
(Epic)</t>
  </si>
  <si>
    <t>Theatrical Film Distribution /
20th Century Fox</t>
  </si>
  <si>
    <t>Pagirios 3: velniai žino kur
(Hangover 3)</t>
  </si>
  <si>
    <t>ACME Film /
Warner Bros.</t>
  </si>
  <si>
    <t xml:space="preserve">Bendros
pajamos 
(Lt) </t>
  </si>
  <si>
    <t>Theatrical Film Distribution /
20th Century Fox</t>
  </si>
  <si>
    <t>Prior Entertainment</t>
  </si>
  <si>
    <t>A-One Films</t>
  </si>
  <si>
    <t>Bendras 
žiūrovų
sk.</t>
  </si>
  <si>
    <t>Krudžiai
(Croods)</t>
  </si>
  <si>
    <t>Premjeros 
data</t>
  </si>
  <si>
    <t>VISO (top20):</t>
  </si>
  <si>
    <t>N</t>
  </si>
  <si>
    <t>-</t>
  </si>
  <si>
    <t>Forum Cinemas /
Universal</t>
  </si>
  <si>
    <t>Tolyn į tamsą. Žvaigždžių kelias
(Star Trek XII. Into Darkness)</t>
  </si>
  <si>
    <t>VISO (top30):</t>
  </si>
  <si>
    <t>Žiūrovų lanko-mumo vidurkis</t>
  </si>
  <si>
    <t xml:space="preserve">Platintojas </t>
  </si>
  <si>
    <t>7 dienos Havanoje
(7 Days in Havana)</t>
  </si>
  <si>
    <t>Magiškas Paryžius 3
(Magic Paris 3)</t>
  </si>
  <si>
    <t>Forum Cinemas /
Paramount</t>
  </si>
  <si>
    <t>Legendos susivienija
(The Rise of the Guardians)</t>
  </si>
  <si>
    <t xml:space="preserve">Seansų 
sk. </t>
  </si>
  <si>
    <t>Kopijų 
sk.</t>
  </si>
  <si>
    <t>Didysis Getsbis
(The Great Gatsby)</t>
  </si>
  <si>
    <t>Rifo pasaka 2
(Reef 2: High Tide)</t>
  </si>
  <si>
    <t>Gimę mylėti
(Twice Born)</t>
  </si>
  <si>
    <t>ACME Film</t>
  </si>
  <si>
    <t>A-One Films</t>
  </si>
  <si>
    <t>Garsų pasaulio įrašai</t>
  </si>
  <si>
    <t>ACME Film /
Warner Bros.</t>
  </si>
  <si>
    <t>-</t>
  </si>
  <si>
    <t>Bendros
pajamos
(Eur)</t>
  </si>
  <si>
    <t>Filmas</t>
  </si>
  <si>
    <t>Pakitimas</t>
  </si>
  <si>
    <t>Aš tokia susijaudinusi!
(Los amantes pasajeros / I'm So Excited)</t>
  </si>
  <si>
    <t>Mano mama dinozaurė
(Dino Time)</t>
  </si>
  <si>
    <t>Garsų pasaulio įrašai</t>
  </si>
  <si>
    <t>IS</t>
  </si>
  <si>
    <t>Išankstiniai seansai</t>
  </si>
  <si>
    <t>Karališka drąsa
(Brave)</t>
  </si>
  <si>
    <t>Forum Cinemas /
WDSMPI</t>
  </si>
  <si>
    <t>Ralfas Griovėjas
(Wreck-It Ralph)</t>
  </si>
  <si>
    <t>Forum Cinemas /
WDSMPI</t>
  </si>
  <si>
    <t>Šrekas. Ilgai ir laimingai
(Shrek Forever After)</t>
  </si>
  <si>
    <t>Forum Cinemas /
Paramount</t>
  </si>
  <si>
    <t>Niujorko šešėlyje
(Place Beyond the Pines)</t>
  </si>
  <si>
    <t>Transo būsena
(Trance)</t>
  </si>
  <si>
    <t>Kelyje
(On the Road)</t>
  </si>
  <si>
    <t>Prior Entertainment</t>
  </si>
  <si>
    <t>Praktikantai
(The Internship)</t>
  </si>
  <si>
    <t>Širdžių ėdikas
(L'arnacoeur / Heartbreaker)</t>
  </si>
  <si>
    <t>Į Romą su meile
(To Rome With Love)</t>
  </si>
  <si>
    <t>ACME Film</t>
  </si>
  <si>
    <t>Didžiosios vestuvės
(Big Wedding)</t>
  </si>
  <si>
    <t>Incognito Films</t>
  </si>
  <si>
    <t>Incognito Films</t>
  </si>
  <si>
    <t>ACME Film</t>
  </si>
  <si>
    <t>Rodymo 
savaitė</t>
  </si>
  <si>
    <t>VISO (top10):</t>
  </si>
  <si>
    <t>Užmirštieji
(Oblivion)</t>
  </si>
  <si>
    <t>Greiti ir įsiutę 6
(The Fast &amp; The Furious 6)</t>
  </si>
  <si>
    <t>Žemė - nauja pradžia
(After Earth)</t>
  </si>
  <si>
    <t>Mikė Pūkuotukas
(Winnie the Pooh)</t>
  </si>
  <si>
    <t>Batuotas katinas Pūkis
(Puss In Boots)</t>
  </si>
  <si>
    <t>Forum Cinemas /
Paramount</t>
  </si>
  <si>
    <t>Loraksas
(Dr. Seuss' The Lorax)</t>
  </si>
  <si>
    <t>Forum Cinemas /
Universal</t>
  </si>
  <si>
    <t>Ratai 2
(Cars 2)</t>
  </si>
  <si>
    <t>-</t>
  </si>
  <si>
    <t>Kolibrio efektas
(Hummingbird)</t>
  </si>
  <si>
    <t>Nuodėminga aistra
(Passion)</t>
  </si>
  <si>
    <t>Birželio 14 - 20 d. Lietuvos kino teatruose rodytų filmų top-40</t>
  </si>
  <si>
    <t>Birželio
7 - 13 d. 
pajamos
(Lt)</t>
  </si>
  <si>
    <t>Birželio
14 - 20 d. 
pajamos
(Lt)</t>
  </si>
  <si>
    <t>Birželio
14 - 20 d. 
žiūrovų
sk.</t>
  </si>
  <si>
    <t>Birželio
14 - 20 d. 
pajamos
(Eur)</t>
  </si>
  <si>
    <t>Apgaulės meistrai
(Now You See Me)</t>
  </si>
  <si>
    <t>ACME Film</t>
  </si>
  <si>
    <t>ACME Film /
Sony</t>
  </si>
  <si>
    <t>Forum Cinemas /
WDSMPI</t>
  </si>
  <si>
    <t>Pašėlę pirmieji metai
(I Give It A Year)</t>
  </si>
  <si>
    <t>-</t>
  </si>
  <si>
    <t>Forum Cinemas /
Universal</t>
  </si>
  <si>
    <t>Forum Cinemas /
WDSMPI</t>
  </si>
  <si>
    <t>A-One Films</t>
  </si>
</sst>
</file>

<file path=xl/styles.xml><?xml version="1.0" encoding="utf-8"?>
<styleSheet xmlns="http://schemas.openxmlformats.org/spreadsheetml/2006/main">
  <numFmts count="50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205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05" fontId="4" fillId="2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6.14-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A-ONE%20ataskaita_0617-06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rželio 14 - 16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cketExpert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6.7109375" style="3" bestFit="1" customWidth="1"/>
    <col min="4" max="5" width="10.7109375" style="3" bestFit="1" customWidth="1"/>
    <col min="6" max="6" width="9.7109375" style="3" bestFit="1" customWidth="1"/>
    <col min="7" max="7" width="10.8515625" style="3" bestFit="1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75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36</v>
      </c>
      <c r="D3" s="41" t="s">
        <v>77</v>
      </c>
      <c r="E3" s="41" t="s">
        <v>79</v>
      </c>
      <c r="F3" s="41" t="s">
        <v>76</v>
      </c>
      <c r="G3" s="41" t="s">
        <v>37</v>
      </c>
      <c r="H3" s="41" t="s">
        <v>78</v>
      </c>
      <c r="I3" s="41" t="s">
        <v>25</v>
      </c>
      <c r="J3" s="41" t="s">
        <v>19</v>
      </c>
      <c r="K3" s="41" t="s">
        <v>26</v>
      </c>
      <c r="L3" s="41" t="s">
        <v>61</v>
      </c>
      <c r="M3" s="41" t="s">
        <v>6</v>
      </c>
      <c r="N3" s="41" t="s">
        <v>10</v>
      </c>
      <c r="O3" s="41" t="s">
        <v>35</v>
      </c>
      <c r="P3" s="41" t="s">
        <v>12</v>
      </c>
      <c r="Q3" s="42" t="s">
        <v>20</v>
      </c>
    </row>
    <row r="4" spans="1:18" ht="25.5" customHeight="1">
      <c r="A4" s="43">
        <v>1</v>
      </c>
      <c r="B4" s="49" t="s">
        <v>14</v>
      </c>
      <c r="C4" s="4" t="s">
        <v>80</v>
      </c>
      <c r="D4" s="31">
        <v>130953</v>
      </c>
      <c r="E4" s="52">
        <f aca="true" t="shared" si="0" ref="E4:E13">D4/3.452</f>
        <v>37935.39976825029</v>
      </c>
      <c r="F4" s="52" t="s">
        <v>15</v>
      </c>
      <c r="G4" s="17" t="s">
        <v>15</v>
      </c>
      <c r="H4" s="31">
        <v>11265</v>
      </c>
      <c r="I4" s="31">
        <v>253</v>
      </c>
      <c r="J4" s="29">
        <f aca="true" t="shared" si="1" ref="J4:J13">H4/I4</f>
        <v>44.52569169960474</v>
      </c>
      <c r="K4" s="31">
        <v>13</v>
      </c>
      <c r="L4" s="52">
        <v>1</v>
      </c>
      <c r="M4" s="31">
        <v>130953</v>
      </c>
      <c r="N4" s="31">
        <v>11265</v>
      </c>
      <c r="O4" s="52">
        <f>M4/3.452</f>
        <v>37935.39976825029</v>
      </c>
      <c r="P4" s="56">
        <v>41439</v>
      </c>
      <c r="Q4" s="38" t="s">
        <v>81</v>
      </c>
      <c r="R4" s="15"/>
    </row>
    <row r="5" spans="1:18" ht="25.5" customHeight="1">
      <c r="A5" s="43">
        <f>A4+1</f>
        <v>2</v>
      </c>
      <c r="B5" s="49" t="s">
        <v>14</v>
      </c>
      <c r="C5" s="4" t="s">
        <v>53</v>
      </c>
      <c r="D5" s="31">
        <v>103184.1</v>
      </c>
      <c r="E5" s="52">
        <f t="shared" si="0"/>
        <v>29891.106604866745</v>
      </c>
      <c r="F5" s="52" t="s">
        <v>15</v>
      </c>
      <c r="G5" s="17" t="s">
        <v>15</v>
      </c>
      <c r="H5" s="31">
        <v>9178</v>
      </c>
      <c r="I5" s="31">
        <v>258</v>
      </c>
      <c r="J5" s="29">
        <f t="shared" si="1"/>
        <v>35.57364341085271</v>
      </c>
      <c r="K5" s="31">
        <v>10</v>
      </c>
      <c r="L5" s="52">
        <v>1</v>
      </c>
      <c r="M5" s="31">
        <v>103184.1</v>
      </c>
      <c r="N5" s="31">
        <v>9178</v>
      </c>
      <c r="O5" s="52">
        <f>M5/3.452</f>
        <v>29891.106604866745</v>
      </c>
      <c r="P5" s="56">
        <v>41439</v>
      </c>
      <c r="Q5" s="38" t="s">
        <v>7</v>
      </c>
      <c r="R5" s="15"/>
    </row>
    <row r="6" spans="1:18" ht="25.5" customHeight="1">
      <c r="A6" s="43">
        <f aca="true" t="shared" si="2" ref="A6:A13">A5+1</f>
        <v>3</v>
      </c>
      <c r="B6" s="49">
        <v>2</v>
      </c>
      <c r="C6" s="4" t="s">
        <v>2</v>
      </c>
      <c r="D6" s="32">
        <v>102543.05</v>
      </c>
      <c r="E6" s="52">
        <f t="shared" si="0"/>
        <v>29705.40266512167</v>
      </c>
      <c r="F6" s="52">
        <v>148814.5</v>
      </c>
      <c r="G6" s="17">
        <f>(D6-F6)/F6</f>
        <v>-0.3109337463755212</v>
      </c>
      <c r="H6" s="52">
        <v>8724</v>
      </c>
      <c r="I6" s="31">
        <v>362</v>
      </c>
      <c r="J6" s="29">
        <f t="shared" si="1"/>
        <v>24.099447513812155</v>
      </c>
      <c r="K6" s="31">
        <v>17</v>
      </c>
      <c r="L6" s="52">
        <v>3</v>
      </c>
      <c r="M6" s="32">
        <v>472056.2</v>
      </c>
      <c r="N6" s="52">
        <v>37906</v>
      </c>
      <c r="O6" s="52">
        <f>M6/3.452</f>
        <v>136748.60950173813</v>
      </c>
      <c r="P6" s="56">
        <v>41425</v>
      </c>
      <c r="Q6" s="38" t="s">
        <v>3</v>
      </c>
      <c r="R6" s="15"/>
    </row>
    <row r="7" spans="1:18" ht="25.5" customHeight="1">
      <c r="A7" s="43">
        <f t="shared" si="2"/>
        <v>4</v>
      </c>
      <c r="B7" s="49">
        <v>1</v>
      </c>
      <c r="C7" s="4" t="s">
        <v>4</v>
      </c>
      <c r="D7" s="31">
        <v>78572.1</v>
      </c>
      <c r="E7" s="52">
        <f t="shared" si="0"/>
        <v>22761.326767091545</v>
      </c>
      <c r="F7" s="52">
        <v>170372.1</v>
      </c>
      <c r="G7" s="17">
        <f>(D7-F7)/F7</f>
        <v>-0.5388206167559125</v>
      </c>
      <c r="H7" s="31">
        <v>6846</v>
      </c>
      <c r="I7" s="31">
        <v>203</v>
      </c>
      <c r="J7" s="29">
        <f t="shared" si="1"/>
        <v>33.724137931034484</v>
      </c>
      <c r="K7" s="31">
        <v>13</v>
      </c>
      <c r="L7" s="52">
        <v>3</v>
      </c>
      <c r="M7" s="31">
        <v>548641.6</v>
      </c>
      <c r="N7" s="31">
        <v>40966</v>
      </c>
      <c r="O7" s="52">
        <f aca="true" t="shared" si="3" ref="O7:O13">M7/3.452</f>
        <v>158934.41483198144</v>
      </c>
      <c r="P7" s="56">
        <v>41425</v>
      </c>
      <c r="Q7" s="38" t="s">
        <v>5</v>
      </c>
      <c r="R7" s="15"/>
    </row>
    <row r="8" spans="1:18" ht="25.5" customHeight="1">
      <c r="A8" s="43">
        <f t="shared" si="2"/>
        <v>5</v>
      </c>
      <c r="B8" s="49">
        <v>4</v>
      </c>
      <c r="C8" s="4" t="s">
        <v>64</v>
      </c>
      <c r="D8" s="31">
        <v>69172.3</v>
      </c>
      <c r="E8" s="52">
        <f t="shared" si="0"/>
        <v>20038.32560834299</v>
      </c>
      <c r="F8" s="52">
        <v>112183.4</v>
      </c>
      <c r="G8" s="17">
        <f>(D8-F8)/F8</f>
        <v>-0.38339986129855214</v>
      </c>
      <c r="H8" s="31">
        <v>6009</v>
      </c>
      <c r="I8" s="31">
        <v>155</v>
      </c>
      <c r="J8" s="29">
        <f t="shared" si="1"/>
        <v>38.76774193548387</v>
      </c>
      <c r="K8" s="31">
        <v>11</v>
      </c>
      <c r="L8" s="52">
        <v>4</v>
      </c>
      <c r="M8" s="31">
        <v>923193.55</v>
      </c>
      <c r="N8" s="31">
        <v>65850</v>
      </c>
      <c r="O8" s="52">
        <f t="shared" si="3"/>
        <v>267437.2972190035</v>
      </c>
      <c r="P8" s="56">
        <v>41418</v>
      </c>
      <c r="Q8" s="38" t="s">
        <v>86</v>
      </c>
      <c r="R8" s="15"/>
    </row>
    <row r="9" spans="1:18" ht="25.5" customHeight="1">
      <c r="A9" s="43">
        <f t="shared" si="2"/>
        <v>6</v>
      </c>
      <c r="B9" s="49">
        <v>3</v>
      </c>
      <c r="C9" s="4" t="s">
        <v>65</v>
      </c>
      <c r="D9" s="32">
        <v>64879.15</v>
      </c>
      <c r="E9" s="52">
        <f t="shared" si="0"/>
        <v>18794.65527230591</v>
      </c>
      <c r="F9" s="52">
        <v>141972</v>
      </c>
      <c r="G9" s="17">
        <f>(D9-F9)/F9</f>
        <v>-0.5430144676415068</v>
      </c>
      <c r="H9" s="32">
        <v>5464</v>
      </c>
      <c r="I9" s="31">
        <v>220</v>
      </c>
      <c r="J9" s="29">
        <f t="shared" si="1"/>
        <v>24.836363636363636</v>
      </c>
      <c r="K9" s="31">
        <v>11</v>
      </c>
      <c r="L9" s="52">
        <v>2</v>
      </c>
      <c r="M9" s="31">
        <v>214627.65</v>
      </c>
      <c r="N9" s="31">
        <v>16413</v>
      </c>
      <c r="O9" s="52">
        <f t="shared" si="3"/>
        <v>62174.86964078795</v>
      </c>
      <c r="P9" s="56">
        <v>41432</v>
      </c>
      <c r="Q9" s="38" t="s">
        <v>82</v>
      </c>
      <c r="R9" s="15"/>
    </row>
    <row r="10" spans="1:18" ht="25.5" customHeight="1">
      <c r="A10" s="43">
        <f t="shared" si="2"/>
        <v>7</v>
      </c>
      <c r="B10" s="49" t="s">
        <v>14</v>
      </c>
      <c r="C10" s="4" t="s">
        <v>39</v>
      </c>
      <c r="D10" s="32">
        <v>51316</v>
      </c>
      <c r="E10" s="52">
        <f t="shared" si="0"/>
        <v>14865.58516801854</v>
      </c>
      <c r="F10" s="52" t="s">
        <v>15</v>
      </c>
      <c r="G10" s="17" t="s">
        <v>15</v>
      </c>
      <c r="H10" s="32">
        <v>4501</v>
      </c>
      <c r="I10" s="31">
        <f>34*7</f>
        <v>238</v>
      </c>
      <c r="J10" s="29">
        <f t="shared" si="1"/>
        <v>18.91176470588235</v>
      </c>
      <c r="K10" s="31">
        <v>15</v>
      </c>
      <c r="L10" s="52">
        <v>1</v>
      </c>
      <c r="M10" s="32">
        <v>51316</v>
      </c>
      <c r="N10" s="32">
        <v>4501</v>
      </c>
      <c r="O10" s="52">
        <f t="shared" si="3"/>
        <v>14865.58516801854</v>
      </c>
      <c r="P10" s="56">
        <v>41439</v>
      </c>
      <c r="Q10" s="38" t="s">
        <v>40</v>
      </c>
      <c r="R10" s="15"/>
    </row>
    <row r="11" spans="1:18" ht="25.5" customHeight="1">
      <c r="A11" s="43">
        <f t="shared" si="2"/>
        <v>8</v>
      </c>
      <c r="B11" s="49">
        <v>5</v>
      </c>
      <c r="C11" s="4" t="s">
        <v>27</v>
      </c>
      <c r="D11" s="32">
        <v>36320</v>
      </c>
      <c r="E11" s="52">
        <f t="shared" si="0"/>
        <v>10521.436848203939</v>
      </c>
      <c r="F11" s="52">
        <v>45535</v>
      </c>
      <c r="G11" s="17">
        <f>(D11-F11)/F11</f>
        <v>-0.2023718019106182</v>
      </c>
      <c r="H11" s="32">
        <v>2713</v>
      </c>
      <c r="I11" s="31">
        <v>43</v>
      </c>
      <c r="J11" s="29">
        <f t="shared" si="1"/>
        <v>63.093023255813954</v>
      </c>
      <c r="K11" s="31">
        <v>6</v>
      </c>
      <c r="L11" s="52">
        <v>5</v>
      </c>
      <c r="M11" s="31">
        <v>425395.9</v>
      </c>
      <c r="N11" s="31">
        <v>26668</v>
      </c>
      <c r="O11" s="52">
        <f t="shared" si="3"/>
        <v>123231.72074159909</v>
      </c>
      <c r="P11" s="56">
        <v>41411</v>
      </c>
      <c r="Q11" s="38" t="s">
        <v>33</v>
      </c>
      <c r="R11" s="15"/>
    </row>
    <row r="12" spans="1:18" ht="25.5" customHeight="1">
      <c r="A12" s="43">
        <f t="shared" si="2"/>
        <v>9</v>
      </c>
      <c r="B12" s="49">
        <v>6</v>
      </c>
      <c r="C12" s="4" t="s">
        <v>73</v>
      </c>
      <c r="D12" s="32">
        <v>15412</v>
      </c>
      <c r="E12" s="52">
        <f t="shared" si="0"/>
        <v>4464.658169177289</v>
      </c>
      <c r="F12" s="52">
        <v>42033.5</v>
      </c>
      <c r="G12" s="17">
        <f>(D12-F12)/F12</f>
        <v>-0.6333400739886044</v>
      </c>
      <c r="H12" s="32">
        <v>1394</v>
      </c>
      <c r="I12" s="31">
        <v>77</v>
      </c>
      <c r="J12" s="29">
        <f t="shared" si="1"/>
        <v>18.103896103896105</v>
      </c>
      <c r="K12" s="31">
        <v>6</v>
      </c>
      <c r="L12" s="52">
        <v>2</v>
      </c>
      <c r="M12" s="31">
        <v>57445.5</v>
      </c>
      <c r="N12" s="31">
        <v>4482</v>
      </c>
      <c r="O12" s="52">
        <f t="shared" si="3"/>
        <v>16641.222479721902</v>
      </c>
      <c r="P12" s="56">
        <v>41432</v>
      </c>
      <c r="Q12" s="38" t="s">
        <v>8</v>
      </c>
      <c r="R12" s="15"/>
    </row>
    <row r="13" spans="1:18" ht="25.5" customHeight="1">
      <c r="A13" s="43">
        <f t="shared" si="2"/>
        <v>10</v>
      </c>
      <c r="B13" s="49">
        <v>8</v>
      </c>
      <c r="C13" s="4" t="s">
        <v>17</v>
      </c>
      <c r="D13" s="31">
        <v>10081</v>
      </c>
      <c r="E13" s="52">
        <f t="shared" si="0"/>
        <v>2920.3360370799537</v>
      </c>
      <c r="F13" s="52">
        <v>11096.5</v>
      </c>
      <c r="G13" s="17">
        <f>(D13-F13)/F13</f>
        <v>-0.09151534267561844</v>
      </c>
      <c r="H13" s="31">
        <v>675</v>
      </c>
      <c r="I13" s="31">
        <v>26</v>
      </c>
      <c r="J13" s="29">
        <f t="shared" si="1"/>
        <v>25.96153846153846</v>
      </c>
      <c r="K13" s="31">
        <v>3</v>
      </c>
      <c r="L13" s="52">
        <v>5</v>
      </c>
      <c r="M13" s="31">
        <v>145493.5</v>
      </c>
      <c r="N13" s="31">
        <v>8703</v>
      </c>
      <c r="O13" s="52">
        <f t="shared" si="3"/>
        <v>42147.595596755506</v>
      </c>
      <c r="P13" s="56">
        <v>41411</v>
      </c>
      <c r="Q13" s="38" t="s">
        <v>87</v>
      </c>
      <c r="R13" s="15"/>
    </row>
    <row r="14" spans="1:17" ht="27" customHeight="1">
      <c r="A14" s="43"/>
      <c r="B14" s="49"/>
      <c r="C14" s="12" t="s">
        <v>62</v>
      </c>
      <c r="D14" s="13">
        <f>SUM(D4:D13)</f>
        <v>662432.7</v>
      </c>
      <c r="E14" s="13">
        <f>SUM(E4:E13)</f>
        <v>191898.2329084589</v>
      </c>
      <c r="F14" s="13">
        <v>702368.5</v>
      </c>
      <c r="G14" s="14">
        <f>(D14-F14)/F14</f>
        <v>-0.05685875719084789</v>
      </c>
      <c r="H14" s="13">
        <f>SUM(H4:H13)</f>
        <v>56769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11</v>
      </c>
      <c r="C16" s="4" t="s">
        <v>11</v>
      </c>
      <c r="D16" s="32">
        <v>6546</v>
      </c>
      <c r="E16" s="52">
        <f aca="true" t="shared" si="4" ref="E16:E25">D16/3.452</f>
        <v>1896.2920046349943</v>
      </c>
      <c r="F16" s="52">
        <v>5276.2</v>
      </c>
      <c r="G16" s="17">
        <f>(D16-F16)/F16</f>
        <v>0.24066563056745388</v>
      </c>
      <c r="H16" s="32">
        <v>673</v>
      </c>
      <c r="I16" s="31">
        <v>36</v>
      </c>
      <c r="J16" s="29">
        <f aca="true" t="shared" si="5" ref="J16:J25">H16/I16</f>
        <v>18.694444444444443</v>
      </c>
      <c r="K16" s="31">
        <v>5</v>
      </c>
      <c r="L16" s="52">
        <v>13</v>
      </c>
      <c r="M16" s="32">
        <v>1367030.7</v>
      </c>
      <c r="N16" s="32">
        <v>105716</v>
      </c>
      <c r="O16" s="52">
        <f aca="true" t="shared" si="6" ref="O16:O25">M16/3.452</f>
        <v>396011.2108922364</v>
      </c>
      <c r="P16" s="54">
        <v>40990</v>
      </c>
      <c r="Q16" s="38" t="s">
        <v>7</v>
      </c>
      <c r="R16" s="15"/>
    </row>
    <row r="17" spans="1:18" ht="25.5" customHeight="1">
      <c r="A17" s="43">
        <f>A16+1</f>
        <v>12</v>
      </c>
      <c r="B17" s="49" t="s">
        <v>41</v>
      </c>
      <c r="C17" s="4" t="s">
        <v>57</v>
      </c>
      <c r="D17" s="32">
        <v>6267</v>
      </c>
      <c r="E17" s="52">
        <f t="shared" si="4"/>
        <v>1815.4692931633836</v>
      </c>
      <c r="F17" s="52" t="s">
        <v>15</v>
      </c>
      <c r="G17" s="17" t="s">
        <v>15</v>
      </c>
      <c r="H17" s="32">
        <v>896</v>
      </c>
      <c r="I17" s="31">
        <v>12</v>
      </c>
      <c r="J17" s="29">
        <f t="shared" si="5"/>
        <v>74.66666666666667</v>
      </c>
      <c r="K17" s="31">
        <v>6</v>
      </c>
      <c r="L17" s="52" t="s">
        <v>41</v>
      </c>
      <c r="M17" s="32">
        <v>6267</v>
      </c>
      <c r="N17" s="32">
        <v>896</v>
      </c>
      <c r="O17" s="52">
        <f t="shared" si="6"/>
        <v>1815.4692931633836</v>
      </c>
      <c r="P17" s="56" t="s">
        <v>42</v>
      </c>
      <c r="Q17" s="38" t="s">
        <v>58</v>
      </c>
      <c r="R17" s="15"/>
    </row>
    <row r="18" spans="1:18" ht="25.5" customHeight="1">
      <c r="A18" s="43">
        <f>A17+1</f>
        <v>13</v>
      </c>
      <c r="B18" s="49">
        <v>7</v>
      </c>
      <c r="C18" s="4" t="s">
        <v>74</v>
      </c>
      <c r="D18" s="32">
        <v>5811</v>
      </c>
      <c r="E18" s="52">
        <f t="shared" si="4"/>
        <v>1683.3719582850522</v>
      </c>
      <c r="F18" s="52">
        <v>17727</v>
      </c>
      <c r="G18" s="17">
        <f>(D18-F18)/F18</f>
        <v>-0.6721949568454899</v>
      </c>
      <c r="H18" s="32">
        <v>535</v>
      </c>
      <c r="I18" s="31">
        <v>77</v>
      </c>
      <c r="J18" s="29">
        <f t="shared" si="5"/>
        <v>6.9480519480519485</v>
      </c>
      <c r="K18" s="31">
        <v>10</v>
      </c>
      <c r="L18" s="52">
        <v>2</v>
      </c>
      <c r="M18" s="32">
        <v>23538</v>
      </c>
      <c r="N18" s="32">
        <v>1873</v>
      </c>
      <c r="O18" s="52">
        <f t="shared" si="6"/>
        <v>6818.655851680185</v>
      </c>
      <c r="P18" s="56">
        <v>41432</v>
      </c>
      <c r="Q18" s="38" t="s">
        <v>32</v>
      </c>
      <c r="R18" s="15"/>
    </row>
    <row r="19" spans="1:18" ht="25.5" customHeight="1">
      <c r="A19" s="43">
        <f>A18+1</f>
        <v>14</v>
      </c>
      <c r="B19" s="49">
        <v>10</v>
      </c>
      <c r="C19" s="4" t="s">
        <v>28</v>
      </c>
      <c r="D19" s="32">
        <v>1763</v>
      </c>
      <c r="E19" s="52">
        <f t="shared" si="4"/>
        <v>510.7184241019699</v>
      </c>
      <c r="F19" s="32">
        <v>6064</v>
      </c>
      <c r="G19" s="17">
        <f>(D19-F19)/F19</f>
        <v>-0.7092678100263852</v>
      </c>
      <c r="H19" s="52">
        <v>183</v>
      </c>
      <c r="I19" s="31">
        <v>28</v>
      </c>
      <c r="J19" s="29">
        <f t="shared" si="5"/>
        <v>6.535714285714286</v>
      </c>
      <c r="K19" s="31">
        <v>3</v>
      </c>
      <c r="L19" s="52">
        <v>6</v>
      </c>
      <c r="M19" s="32">
        <v>148857</v>
      </c>
      <c r="N19" s="52">
        <v>12967</v>
      </c>
      <c r="O19" s="52">
        <f t="shared" si="6"/>
        <v>43121.95828505215</v>
      </c>
      <c r="P19" s="56">
        <v>41404</v>
      </c>
      <c r="Q19" s="38" t="s">
        <v>32</v>
      </c>
      <c r="R19" s="15"/>
    </row>
    <row r="20" spans="1:18" ht="25.5" customHeight="1">
      <c r="A20" s="43">
        <f aca="true" t="shared" si="7" ref="A20:A25">A19+1</f>
        <v>15</v>
      </c>
      <c r="B20" s="49">
        <v>20</v>
      </c>
      <c r="C20" s="4" t="s">
        <v>24</v>
      </c>
      <c r="D20" s="32">
        <v>639</v>
      </c>
      <c r="E20" s="52">
        <f t="shared" si="4"/>
        <v>185.1100811123986</v>
      </c>
      <c r="F20" s="52">
        <v>138</v>
      </c>
      <c r="G20" s="17">
        <f>(D20-F20)/F20</f>
        <v>3.630434782608696</v>
      </c>
      <c r="H20" s="32">
        <v>118</v>
      </c>
      <c r="I20" s="31">
        <v>6</v>
      </c>
      <c r="J20" s="29">
        <f t="shared" si="5"/>
        <v>19.666666666666668</v>
      </c>
      <c r="K20" s="31">
        <v>1</v>
      </c>
      <c r="L20" s="52">
        <v>29</v>
      </c>
      <c r="M20" s="31">
        <v>680806.04</v>
      </c>
      <c r="N20" s="31">
        <v>54595</v>
      </c>
      <c r="O20" s="52">
        <f t="shared" si="6"/>
        <v>197220.75318655852</v>
      </c>
      <c r="P20" s="57">
        <v>41243</v>
      </c>
      <c r="Q20" s="38" t="s">
        <v>23</v>
      </c>
      <c r="R20" s="15"/>
    </row>
    <row r="21" spans="1:18" ht="25.5" customHeight="1">
      <c r="A21" s="43">
        <f t="shared" si="7"/>
        <v>16</v>
      </c>
      <c r="B21" s="49" t="s">
        <v>41</v>
      </c>
      <c r="C21" s="64" t="s">
        <v>38</v>
      </c>
      <c r="D21" s="32">
        <v>497</v>
      </c>
      <c r="E21" s="52">
        <f t="shared" si="4"/>
        <v>143.97450753186558</v>
      </c>
      <c r="F21" s="52" t="s">
        <v>15</v>
      </c>
      <c r="G21" s="17" t="s">
        <v>15</v>
      </c>
      <c r="H21" s="32">
        <v>37</v>
      </c>
      <c r="I21" s="31">
        <v>2</v>
      </c>
      <c r="J21" s="29">
        <f t="shared" si="5"/>
        <v>18.5</v>
      </c>
      <c r="K21" s="31">
        <v>2</v>
      </c>
      <c r="L21" s="52" t="s">
        <v>41</v>
      </c>
      <c r="M21" s="32">
        <v>497</v>
      </c>
      <c r="N21" s="32">
        <v>37</v>
      </c>
      <c r="O21" s="52">
        <f t="shared" si="6"/>
        <v>143.97450753186558</v>
      </c>
      <c r="P21" s="56" t="s">
        <v>42</v>
      </c>
      <c r="Q21" s="38" t="s">
        <v>59</v>
      </c>
      <c r="R21" s="15"/>
    </row>
    <row r="22" spans="1:18" ht="25.5" customHeight="1">
      <c r="A22" s="43">
        <f t="shared" si="7"/>
        <v>17</v>
      </c>
      <c r="B22" s="49">
        <v>12</v>
      </c>
      <c r="C22" s="4" t="s">
        <v>21</v>
      </c>
      <c r="D22" s="32">
        <v>374</v>
      </c>
      <c r="E22" s="52">
        <f t="shared" si="4"/>
        <v>108.34298957126303</v>
      </c>
      <c r="F22" s="52">
        <v>472</v>
      </c>
      <c r="G22" s="17">
        <f>(D22-F22)/F22</f>
        <v>-0.2076271186440678</v>
      </c>
      <c r="H22" s="32">
        <v>30</v>
      </c>
      <c r="I22" s="31">
        <v>3</v>
      </c>
      <c r="J22" s="29">
        <f t="shared" si="5"/>
        <v>10</v>
      </c>
      <c r="K22" s="31">
        <v>1</v>
      </c>
      <c r="L22" s="52">
        <v>18</v>
      </c>
      <c r="M22" s="32">
        <v>20262</v>
      </c>
      <c r="N22" s="32">
        <v>1765.5168018539978</v>
      </c>
      <c r="O22" s="52">
        <f t="shared" si="6"/>
        <v>5869.640787949015</v>
      </c>
      <c r="P22" s="53">
        <v>41320</v>
      </c>
      <c r="Q22" s="38" t="s">
        <v>9</v>
      </c>
      <c r="R22" s="15"/>
    </row>
    <row r="23" spans="1:18" ht="25.5" customHeight="1">
      <c r="A23" s="43">
        <f t="shared" si="7"/>
        <v>18</v>
      </c>
      <c r="B23" s="49">
        <v>15</v>
      </c>
      <c r="C23" s="64" t="s">
        <v>67</v>
      </c>
      <c r="D23" s="32">
        <v>341</v>
      </c>
      <c r="E23" s="52">
        <f t="shared" si="4"/>
        <v>98.78331402085747</v>
      </c>
      <c r="F23" s="52">
        <v>390</v>
      </c>
      <c r="G23" s="17">
        <f>(D23-F23)/F23</f>
        <v>-0.12564102564102564</v>
      </c>
      <c r="H23" s="32">
        <v>57</v>
      </c>
      <c r="I23" s="31">
        <v>8</v>
      </c>
      <c r="J23" s="29">
        <f t="shared" si="5"/>
        <v>7.125</v>
      </c>
      <c r="K23" s="31">
        <v>1</v>
      </c>
      <c r="L23" s="52">
        <v>78</v>
      </c>
      <c r="M23" s="32">
        <v>2182881.5</v>
      </c>
      <c r="N23" s="32">
        <v>157845</v>
      </c>
      <c r="O23" s="52">
        <f t="shared" si="6"/>
        <v>632352.6940903824</v>
      </c>
      <c r="P23" s="56">
        <v>40900</v>
      </c>
      <c r="Q23" s="65" t="s">
        <v>68</v>
      </c>
      <c r="R23" s="15"/>
    </row>
    <row r="24" spans="1:18" ht="25.5" customHeight="1">
      <c r="A24" s="43">
        <f t="shared" si="7"/>
        <v>19</v>
      </c>
      <c r="B24" s="49">
        <v>23</v>
      </c>
      <c r="C24" s="4" t="s">
        <v>63</v>
      </c>
      <c r="D24" s="31">
        <v>294</v>
      </c>
      <c r="E24" s="52">
        <f t="shared" si="4"/>
        <v>85.16801853997683</v>
      </c>
      <c r="F24" s="52">
        <v>120</v>
      </c>
      <c r="G24" s="17">
        <f>(D24-F24)/F24</f>
        <v>1.45</v>
      </c>
      <c r="H24" s="31">
        <v>34</v>
      </c>
      <c r="I24" s="31">
        <v>7</v>
      </c>
      <c r="J24" s="29">
        <f t="shared" si="5"/>
        <v>4.857142857142857</v>
      </c>
      <c r="K24" s="31">
        <v>2</v>
      </c>
      <c r="L24" s="52">
        <v>10</v>
      </c>
      <c r="M24" s="31">
        <v>394604.8</v>
      </c>
      <c r="N24" s="31">
        <v>28864</v>
      </c>
      <c r="O24" s="52">
        <f t="shared" si="6"/>
        <v>114311.9351100811</v>
      </c>
      <c r="P24" s="55">
        <v>41376</v>
      </c>
      <c r="Q24" s="38" t="s">
        <v>16</v>
      </c>
      <c r="R24" s="15"/>
    </row>
    <row r="25" spans="1:18" ht="25.5" customHeight="1">
      <c r="A25" s="43">
        <f t="shared" si="7"/>
        <v>20</v>
      </c>
      <c r="B25" s="49" t="s">
        <v>34</v>
      </c>
      <c r="C25" s="4" t="s">
        <v>50</v>
      </c>
      <c r="D25" s="31">
        <v>290</v>
      </c>
      <c r="E25" s="52">
        <f t="shared" si="4"/>
        <v>84.00926998841251</v>
      </c>
      <c r="F25" s="52" t="s">
        <v>15</v>
      </c>
      <c r="G25" s="17" t="s">
        <v>15</v>
      </c>
      <c r="H25" s="31">
        <v>35</v>
      </c>
      <c r="I25" s="31">
        <v>9</v>
      </c>
      <c r="J25" s="29">
        <f t="shared" si="5"/>
        <v>3.888888888888889</v>
      </c>
      <c r="K25" s="31">
        <v>2</v>
      </c>
      <c r="L25" s="52">
        <v>9</v>
      </c>
      <c r="M25" s="31">
        <v>125480.5</v>
      </c>
      <c r="N25" s="31">
        <v>10015</v>
      </c>
      <c r="O25" s="52">
        <f t="shared" si="6"/>
        <v>36350.08690614137</v>
      </c>
      <c r="P25" s="56">
        <v>41383</v>
      </c>
      <c r="Q25" s="38" t="s">
        <v>7</v>
      </c>
      <c r="R25" s="15"/>
    </row>
    <row r="26" spans="1:17" ht="27" customHeight="1">
      <c r="A26" s="43"/>
      <c r="B26" s="49"/>
      <c r="C26" s="12" t="s">
        <v>13</v>
      </c>
      <c r="D26" s="13">
        <f>SUM(D16:D25)+D14</f>
        <v>685254.7</v>
      </c>
      <c r="E26" s="13">
        <f>SUM(E16:E25)+E14</f>
        <v>198509.47276940907</v>
      </c>
      <c r="F26" s="13">
        <v>710677.7</v>
      </c>
      <c r="G26" s="14">
        <f>(D26-F26)/F26</f>
        <v>-0.0357728967716308</v>
      </c>
      <c r="H26" s="13">
        <f>SUM(H16:H25)+H14</f>
        <v>59367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 t="s">
        <v>34</v>
      </c>
      <c r="C28" s="4" t="s">
        <v>51</v>
      </c>
      <c r="D28" s="31">
        <v>236</v>
      </c>
      <c r="E28" s="52">
        <f aca="true" t="shared" si="8" ref="E28:E37">D28/3.452</f>
        <v>68.36616454229433</v>
      </c>
      <c r="F28" s="52" t="s">
        <v>15</v>
      </c>
      <c r="G28" s="17" t="s">
        <v>15</v>
      </c>
      <c r="H28" s="31">
        <v>22</v>
      </c>
      <c r="I28" s="31">
        <v>6</v>
      </c>
      <c r="J28" s="29">
        <f aca="true" t="shared" si="9" ref="J28:J37">H28/I28</f>
        <v>3.6666666666666665</v>
      </c>
      <c r="K28" s="31">
        <v>1</v>
      </c>
      <c r="L28" s="52"/>
      <c r="M28" s="32">
        <v>100802</v>
      </c>
      <c r="N28" s="32">
        <v>7783</v>
      </c>
      <c r="O28" s="52">
        <f aca="true" t="shared" si="10" ref="O28:O37">M28/3.452</f>
        <v>29201.04287369641</v>
      </c>
      <c r="P28" s="57">
        <v>41187</v>
      </c>
      <c r="Q28" s="38" t="s">
        <v>52</v>
      </c>
      <c r="R28" s="15"/>
    </row>
    <row r="29" spans="1:18" ht="25.5" customHeight="1">
      <c r="A29" s="43">
        <f aca="true" t="shared" si="11" ref="A29:A37">A28+1</f>
        <v>22</v>
      </c>
      <c r="B29" s="49">
        <v>31</v>
      </c>
      <c r="C29" s="4" t="s">
        <v>1</v>
      </c>
      <c r="D29" s="32">
        <v>210</v>
      </c>
      <c r="E29" s="52">
        <f t="shared" si="8"/>
        <v>60.83429895712631</v>
      </c>
      <c r="F29" s="52">
        <v>11</v>
      </c>
      <c r="G29" s="17">
        <f>(D29-F29)/F29</f>
        <v>18.09090909090909</v>
      </c>
      <c r="H29" s="32">
        <v>35</v>
      </c>
      <c r="I29" s="31">
        <v>5</v>
      </c>
      <c r="J29" s="29">
        <f t="shared" si="9"/>
        <v>7</v>
      </c>
      <c r="K29" s="31">
        <v>1</v>
      </c>
      <c r="L29" s="52">
        <v>53</v>
      </c>
      <c r="M29" s="31">
        <v>1855770.08</v>
      </c>
      <c r="N29" s="31">
        <v>147415</v>
      </c>
      <c r="O29" s="52">
        <f t="shared" si="10"/>
        <v>537592.7230590963</v>
      </c>
      <c r="P29" s="57">
        <v>41075</v>
      </c>
      <c r="Q29" s="38" t="s">
        <v>23</v>
      </c>
      <c r="R29" s="15"/>
    </row>
    <row r="30" spans="1:18" ht="25.5" customHeight="1">
      <c r="A30" s="43">
        <f t="shared" si="11"/>
        <v>23</v>
      </c>
      <c r="B30" s="49">
        <v>13</v>
      </c>
      <c r="C30" s="4" t="s">
        <v>66</v>
      </c>
      <c r="D30" s="32">
        <v>198</v>
      </c>
      <c r="E30" s="52">
        <f t="shared" si="8"/>
        <v>57.358053302433376</v>
      </c>
      <c r="F30" s="52">
        <v>439</v>
      </c>
      <c r="G30" s="17">
        <f>(D30-F30)/F30</f>
        <v>-0.5489749430523918</v>
      </c>
      <c r="H30" s="32">
        <v>30</v>
      </c>
      <c r="I30" s="31">
        <v>5</v>
      </c>
      <c r="J30" s="29">
        <f t="shared" si="9"/>
        <v>6</v>
      </c>
      <c r="K30" s="31">
        <v>1</v>
      </c>
      <c r="L30" s="52">
        <v>93</v>
      </c>
      <c r="M30" s="32">
        <v>312217</v>
      </c>
      <c r="N30" s="32">
        <v>32620</v>
      </c>
      <c r="O30" s="52">
        <f t="shared" si="10"/>
        <v>90445.24913093858</v>
      </c>
      <c r="P30" s="57">
        <v>40797</v>
      </c>
      <c r="Q30" s="63" t="s">
        <v>83</v>
      </c>
      <c r="R30" s="15"/>
    </row>
    <row r="31" spans="1:18" ht="25.5" customHeight="1">
      <c r="A31" s="43">
        <f t="shared" si="11"/>
        <v>24</v>
      </c>
      <c r="B31" s="49" t="s">
        <v>85</v>
      </c>
      <c r="C31" s="4" t="s">
        <v>47</v>
      </c>
      <c r="D31" s="32">
        <v>146</v>
      </c>
      <c r="E31" s="52">
        <f t="shared" si="8"/>
        <v>42.294322132097335</v>
      </c>
      <c r="F31" s="52" t="s">
        <v>15</v>
      </c>
      <c r="G31" s="17" t="s">
        <v>15</v>
      </c>
      <c r="H31" s="32">
        <v>27</v>
      </c>
      <c r="I31" s="31">
        <v>7</v>
      </c>
      <c r="J31" s="29">
        <f t="shared" si="9"/>
        <v>3.857142857142857</v>
      </c>
      <c r="K31" s="31">
        <v>2</v>
      </c>
      <c r="L31" s="52">
        <v>159</v>
      </c>
      <c r="M31" s="32">
        <v>1656923</v>
      </c>
      <c r="N31" s="32">
        <v>127105</v>
      </c>
      <c r="O31" s="52">
        <f t="shared" si="10"/>
        <v>479989.28157589806</v>
      </c>
      <c r="P31" s="60">
        <v>40330</v>
      </c>
      <c r="Q31" s="61" t="s">
        <v>48</v>
      </c>
      <c r="R31" s="15"/>
    </row>
    <row r="32" spans="1:18" ht="25.5" customHeight="1">
      <c r="A32" s="43">
        <f t="shared" si="11"/>
        <v>25</v>
      </c>
      <c r="B32" s="49" t="s">
        <v>15</v>
      </c>
      <c r="C32" s="4" t="s">
        <v>55</v>
      </c>
      <c r="D32" s="32">
        <v>132</v>
      </c>
      <c r="E32" s="52">
        <f t="shared" si="8"/>
        <v>38.238702201622246</v>
      </c>
      <c r="F32" s="52" t="s">
        <v>15</v>
      </c>
      <c r="G32" s="17" t="s">
        <v>15</v>
      </c>
      <c r="H32" s="32">
        <v>14</v>
      </c>
      <c r="I32" s="31">
        <v>1</v>
      </c>
      <c r="J32" s="29">
        <f t="shared" si="9"/>
        <v>14</v>
      </c>
      <c r="K32" s="31">
        <v>1</v>
      </c>
      <c r="L32" s="52"/>
      <c r="M32" s="32">
        <v>363073</v>
      </c>
      <c r="N32" s="32">
        <v>27912</v>
      </c>
      <c r="O32" s="52">
        <f t="shared" si="10"/>
        <v>105177.57821552723</v>
      </c>
      <c r="P32" s="57">
        <v>41166</v>
      </c>
      <c r="Q32" s="38" t="s">
        <v>56</v>
      </c>
      <c r="R32" s="15"/>
    </row>
    <row r="33" spans="1:18" ht="25.5" customHeight="1">
      <c r="A33" s="43">
        <f t="shared" si="11"/>
        <v>26</v>
      </c>
      <c r="B33" s="49">
        <v>19</v>
      </c>
      <c r="C33" s="4" t="s">
        <v>22</v>
      </c>
      <c r="D33" s="32">
        <v>122</v>
      </c>
      <c r="E33" s="52">
        <f t="shared" si="8"/>
        <v>35.34183082271147</v>
      </c>
      <c r="F33" s="52">
        <v>172</v>
      </c>
      <c r="G33" s="17">
        <f>(D33-F33)/F33</f>
        <v>-0.29069767441860467</v>
      </c>
      <c r="H33" s="32">
        <v>11</v>
      </c>
      <c r="I33" s="31">
        <v>2</v>
      </c>
      <c r="J33" s="29">
        <f t="shared" si="9"/>
        <v>5.5</v>
      </c>
      <c r="K33" s="31">
        <v>1</v>
      </c>
      <c r="L33" s="52">
        <v>26</v>
      </c>
      <c r="M33" s="32">
        <v>19575</v>
      </c>
      <c r="N33" s="32">
        <v>1565</v>
      </c>
      <c r="O33" s="52">
        <f t="shared" si="10"/>
        <v>5670.625724217844</v>
      </c>
      <c r="P33" s="53">
        <v>41264</v>
      </c>
      <c r="Q33" s="38" t="s">
        <v>31</v>
      </c>
      <c r="R33" s="15"/>
    </row>
    <row r="34" spans="1:18" ht="25.5" customHeight="1">
      <c r="A34" s="43">
        <f t="shared" si="11"/>
        <v>27</v>
      </c>
      <c r="B34" s="49">
        <v>22</v>
      </c>
      <c r="C34" s="4" t="s">
        <v>71</v>
      </c>
      <c r="D34" s="32">
        <v>98</v>
      </c>
      <c r="E34" s="52">
        <f t="shared" si="8"/>
        <v>28.38933951332561</v>
      </c>
      <c r="F34" s="52">
        <v>132</v>
      </c>
      <c r="G34" s="17">
        <f>(D34-F34)/F34</f>
        <v>-0.25757575757575757</v>
      </c>
      <c r="H34" s="32">
        <v>18</v>
      </c>
      <c r="I34" s="31">
        <v>1</v>
      </c>
      <c r="J34" s="29">
        <f t="shared" si="9"/>
        <v>18</v>
      </c>
      <c r="K34" s="31">
        <v>1</v>
      </c>
      <c r="L34" s="52">
        <v>98</v>
      </c>
      <c r="M34" s="32">
        <v>1335915.81</v>
      </c>
      <c r="N34" s="32">
        <v>111356</v>
      </c>
      <c r="O34" s="52">
        <f t="shared" si="10"/>
        <v>386997.6274623407</v>
      </c>
      <c r="P34" s="57">
        <v>40760</v>
      </c>
      <c r="Q34" s="38" t="s">
        <v>83</v>
      </c>
      <c r="R34" s="15"/>
    </row>
    <row r="35" spans="1:18" ht="25.5" customHeight="1">
      <c r="A35" s="43">
        <f t="shared" si="11"/>
        <v>28</v>
      </c>
      <c r="B35" s="49" t="s">
        <v>34</v>
      </c>
      <c r="C35" s="4" t="s">
        <v>49</v>
      </c>
      <c r="D35" s="32">
        <v>92</v>
      </c>
      <c r="E35" s="52">
        <f t="shared" si="8"/>
        <v>26.651216685979144</v>
      </c>
      <c r="F35" s="52" t="s">
        <v>15</v>
      </c>
      <c r="G35" s="17" t="s">
        <v>15</v>
      </c>
      <c r="H35" s="32">
        <v>11</v>
      </c>
      <c r="I35" s="31">
        <v>3</v>
      </c>
      <c r="J35" s="29">
        <f t="shared" si="9"/>
        <v>3.6666666666666665</v>
      </c>
      <c r="K35" s="31">
        <v>1</v>
      </c>
      <c r="L35" s="52">
        <v>10</v>
      </c>
      <c r="M35" s="32">
        <v>125624.86</v>
      </c>
      <c r="N35" s="32">
        <v>9100</v>
      </c>
      <c r="O35" s="52">
        <f t="shared" si="10"/>
        <v>36391.906141367326</v>
      </c>
      <c r="P35" s="56">
        <v>41376</v>
      </c>
      <c r="Q35" s="38" t="s">
        <v>8</v>
      </c>
      <c r="R35" s="15"/>
    </row>
    <row r="36" spans="1:18" ht="25.5" customHeight="1">
      <c r="A36" s="43">
        <f t="shared" si="11"/>
        <v>29</v>
      </c>
      <c r="B36" s="49">
        <v>14</v>
      </c>
      <c r="C36" s="4" t="s">
        <v>84</v>
      </c>
      <c r="D36" s="32">
        <v>36</v>
      </c>
      <c r="E36" s="52">
        <f t="shared" si="8"/>
        <v>10.428736964078794</v>
      </c>
      <c r="F36" s="52">
        <v>434</v>
      </c>
      <c r="G36" s="17">
        <f>(D36-F36)/F36</f>
        <v>-0.9170506912442397</v>
      </c>
      <c r="H36" s="32">
        <v>5</v>
      </c>
      <c r="I36" s="31">
        <v>1</v>
      </c>
      <c r="J36" s="29">
        <f t="shared" si="9"/>
        <v>5</v>
      </c>
      <c r="K36" s="31">
        <v>1</v>
      </c>
      <c r="L36" s="52"/>
      <c r="M36" s="32">
        <v>184009.5</v>
      </c>
      <c r="N36" s="32">
        <v>13202</v>
      </c>
      <c r="O36" s="52">
        <f t="shared" si="10"/>
        <v>53305.18539976825</v>
      </c>
      <c r="P36" s="56">
        <v>41355</v>
      </c>
      <c r="Q36" s="38" t="s">
        <v>60</v>
      </c>
      <c r="R36" s="15"/>
    </row>
    <row r="37" spans="1:18" ht="25.5" customHeight="1">
      <c r="A37" s="43">
        <f t="shared" si="11"/>
        <v>30</v>
      </c>
      <c r="B37" s="49" t="s">
        <v>72</v>
      </c>
      <c r="C37" s="4" t="s">
        <v>54</v>
      </c>
      <c r="D37" s="32">
        <v>42</v>
      </c>
      <c r="E37" s="52">
        <f t="shared" si="8"/>
        <v>12.16685979142526</v>
      </c>
      <c r="F37" s="52" t="s">
        <v>15</v>
      </c>
      <c r="G37" s="17" t="s">
        <v>15</v>
      </c>
      <c r="H37" s="32">
        <v>3</v>
      </c>
      <c r="I37" s="31">
        <v>1</v>
      </c>
      <c r="J37" s="29">
        <f t="shared" si="9"/>
        <v>3</v>
      </c>
      <c r="K37" s="31">
        <v>1</v>
      </c>
      <c r="L37" s="52"/>
      <c r="M37" s="32">
        <v>70164.5</v>
      </c>
      <c r="N37" s="32">
        <v>6363</v>
      </c>
      <c r="O37" s="52">
        <f t="shared" si="10"/>
        <v>20325.75318655852</v>
      </c>
      <c r="P37" s="58">
        <v>40529</v>
      </c>
      <c r="Q37" s="59" t="s">
        <v>88</v>
      </c>
      <c r="R37" s="15"/>
    </row>
    <row r="38" spans="1:17" ht="27" customHeight="1">
      <c r="A38" s="43"/>
      <c r="B38" s="49"/>
      <c r="C38" s="12" t="s">
        <v>18</v>
      </c>
      <c r="D38" s="13">
        <f>SUM(D28:D37)+D26</f>
        <v>686566.7</v>
      </c>
      <c r="E38" s="13">
        <f>SUM(E28:E37)+E26</f>
        <v>198889.54229432216</v>
      </c>
      <c r="F38" s="13">
        <v>711461.7</v>
      </c>
      <c r="G38" s="14">
        <f>(D38-F38)/F38</f>
        <v>-0.03499134247142187</v>
      </c>
      <c r="H38" s="13">
        <f>SUM(H28:H37)+H26</f>
        <v>59543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 t="s">
        <v>34</v>
      </c>
      <c r="C40" s="4" t="s">
        <v>45</v>
      </c>
      <c r="D40" s="32">
        <v>22</v>
      </c>
      <c r="E40" s="52">
        <f>D40/3.452</f>
        <v>6.373117033603708</v>
      </c>
      <c r="F40" s="52" t="s">
        <v>15</v>
      </c>
      <c r="G40" s="17" t="s">
        <v>15</v>
      </c>
      <c r="H40" s="32">
        <v>4</v>
      </c>
      <c r="I40" s="31">
        <v>1</v>
      </c>
      <c r="J40" s="29">
        <f>H40/I40</f>
        <v>4</v>
      </c>
      <c r="K40" s="31">
        <v>1</v>
      </c>
      <c r="L40" s="52">
        <v>23</v>
      </c>
      <c r="M40" s="32">
        <v>626646.49</v>
      </c>
      <c r="N40" s="32">
        <v>50125</v>
      </c>
      <c r="O40" s="52">
        <f>M40/3.452</f>
        <v>181531.4281575898</v>
      </c>
      <c r="P40" s="57">
        <v>41285</v>
      </c>
      <c r="Q40" s="38" t="s">
        <v>46</v>
      </c>
      <c r="R40" s="15"/>
    </row>
    <row r="41" spans="1:18" ht="25.5" customHeight="1">
      <c r="A41" s="43">
        <f>A40+1</f>
        <v>32</v>
      </c>
      <c r="B41" s="49">
        <v>28</v>
      </c>
      <c r="C41" s="4" t="s">
        <v>29</v>
      </c>
      <c r="D41" s="32">
        <v>20</v>
      </c>
      <c r="E41" s="52">
        <f>D41/3.452</f>
        <v>5.793742757821553</v>
      </c>
      <c r="F41" s="52">
        <v>48</v>
      </c>
      <c r="G41" s="17">
        <f>(D41-F41)/F41</f>
        <v>-0.5833333333333334</v>
      </c>
      <c r="H41" s="32">
        <v>2</v>
      </c>
      <c r="I41" s="31">
        <v>1</v>
      </c>
      <c r="J41" s="29">
        <f>H41/I41</f>
        <v>2</v>
      </c>
      <c r="K41" s="31">
        <v>1</v>
      </c>
      <c r="L41" s="52">
        <v>17</v>
      </c>
      <c r="M41" s="32">
        <v>26933.5</v>
      </c>
      <c r="N41" s="32">
        <v>2073</v>
      </c>
      <c r="O41" s="52">
        <f>M41/3.452</f>
        <v>7802.288528389339</v>
      </c>
      <c r="P41" s="56">
        <v>41327</v>
      </c>
      <c r="Q41" s="38" t="s">
        <v>30</v>
      </c>
      <c r="R41" s="15"/>
    </row>
    <row r="42" spans="1:18" ht="25.5" customHeight="1">
      <c r="A42" s="43">
        <f>A41+1</f>
        <v>33</v>
      </c>
      <c r="B42" s="49">
        <v>17</v>
      </c>
      <c r="C42" s="4" t="s">
        <v>69</v>
      </c>
      <c r="D42" s="32">
        <v>12</v>
      </c>
      <c r="E42" s="52">
        <f>D42/3.452</f>
        <v>3.476245654692932</v>
      </c>
      <c r="F42" s="52">
        <v>330</v>
      </c>
      <c r="G42" s="17">
        <f>(D42-F42)/F42</f>
        <v>-0.9636363636363636</v>
      </c>
      <c r="H42" s="32">
        <v>2</v>
      </c>
      <c r="I42" s="31">
        <v>6</v>
      </c>
      <c r="J42" s="29">
        <f>H42/I42</f>
        <v>0.3333333333333333</v>
      </c>
      <c r="K42" s="31">
        <v>1</v>
      </c>
      <c r="L42" s="52">
        <v>66</v>
      </c>
      <c r="M42" s="32">
        <v>832417.3</v>
      </c>
      <c r="N42" s="32">
        <v>67255</v>
      </c>
      <c r="O42" s="52">
        <f>M42/3.452</f>
        <v>241140.58516801856</v>
      </c>
      <c r="P42" s="57">
        <v>40977</v>
      </c>
      <c r="Q42" s="38" t="s">
        <v>70</v>
      </c>
      <c r="R42" s="15"/>
    </row>
    <row r="43" spans="1:18" ht="25.5" customHeight="1">
      <c r="A43" s="43">
        <f>A42+1</f>
        <v>34</v>
      </c>
      <c r="B43" s="49" t="s">
        <v>34</v>
      </c>
      <c r="C43" s="4" t="s">
        <v>43</v>
      </c>
      <c r="D43" s="32">
        <v>11</v>
      </c>
      <c r="E43" s="52">
        <f>D43/3.452</f>
        <v>3.186558516801854</v>
      </c>
      <c r="F43" s="52" t="s">
        <v>15</v>
      </c>
      <c r="G43" s="17" t="s">
        <v>15</v>
      </c>
      <c r="H43" s="32">
        <v>2</v>
      </c>
      <c r="I43" s="31">
        <v>1</v>
      </c>
      <c r="J43" s="29">
        <f>H43/I43</f>
        <v>2</v>
      </c>
      <c r="K43" s="31">
        <v>1</v>
      </c>
      <c r="L43" s="52">
        <v>45</v>
      </c>
      <c r="M43" s="32">
        <v>894201.48</v>
      </c>
      <c r="N43" s="32">
        <v>71917</v>
      </c>
      <c r="O43" s="52">
        <f>M43/3.452</f>
        <v>259038.6674391657</v>
      </c>
      <c r="P43" s="57">
        <v>41131</v>
      </c>
      <c r="Q43" s="38" t="s">
        <v>44</v>
      </c>
      <c r="R43" s="15"/>
    </row>
    <row r="44" spans="1:17" ht="27" customHeight="1">
      <c r="A44" s="43"/>
      <c r="B44" s="49"/>
      <c r="C44" s="12" t="s">
        <v>0</v>
      </c>
      <c r="D44" s="62">
        <f>SUM(D40:D43)+D38</f>
        <v>686631.7</v>
      </c>
      <c r="E44" s="62">
        <f>SUM(E40:E43)+E38</f>
        <v>198908.37195828508</v>
      </c>
      <c r="F44" s="13">
        <v>711472.7</v>
      </c>
      <c r="G44" s="14">
        <f>(D44-F44)/F44</f>
        <v>-0.03491490256758974</v>
      </c>
      <c r="H44" s="62">
        <f>SUM(H40:H43)+H38</f>
        <v>59553</v>
      </c>
      <c r="I44" s="13"/>
      <c r="J44" s="33"/>
      <c r="K44" s="35"/>
      <c r="L44" s="33"/>
      <c r="M44" s="36"/>
      <c r="N44" s="36"/>
      <c r="O44" s="36"/>
      <c r="P44" s="37"/>
      <c r="Q44" s="46"/>
    </row>
    <row r="45" spans="1:17" ht="12" customHeight="1">
      <c r="A45" s="47"/>
      <c r="B45" s="51"/>
      <c r="C45" s="9"/>
      <c r="D45" s="10"/>
      <c r="E45" s="10"/>
      <c r="F45" s="10"/>
      <c r="G45" s="22"/>
      <c r="H45" s="21"/>
      <c r="I45" s="23"/>
      <c r="J45" s="23"/>
      <c r="K45" s="34"/>
      <c r="L45" s="23"/>
      <c r="M45" s="24"/>
      <c r="N45" s="24"/>
      <c r="O45" s="24"/>
      <c r="P45" s="11"/>
      <c r="Q45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2013-06-25T11:37:56Z</dcterms:modified>
  <cp:category/>
  <cp:version/>
  <cp:contentType/>
  <cp:contentStatus/>
</cp:coreProperties>
</file>