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26" windowWidth="19320" windowHeight="982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<sst xmlns="http://schemas.openxmlformats.org/spreadsheetml/2006/main" count="235" uniqueCount="76">
  <si>
    <t xml:space="preserve"> </t>
  </si>
  <si>
    <r>
      <t xml:space="preserve">TERRITORY :  </t>
    </r>
    <r>
      <rPr>
        <b/>
        <sz val="8"/>
        <rFont val="Arial"/>
        <family val="0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</si>
  <si>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</si>
  <si>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</si>
  <si>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</si>
  <si>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</si>
  <si>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</si>
  <si>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</si>
  <si>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</si>
  <si>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</si>
  <si>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</si>
  <si>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</si>
  <si>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</si>
  <si>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</si>
  <si>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</si>
  <si>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</si>
  <si>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</si>
  <si>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</si>
  <si>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</si>
  <si>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</si>
  <si>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</si>
  <si>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</si>
  <si>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</si>
  <si>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</si>
  <si>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</si>
  <si>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</si>
  <si>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</si>
  <si>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</si>
  <si>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</si>
  <si>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</si>
  <si>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</si>
  <si>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</si>
  <si>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</si>
  <si>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</si>
  <si>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</si>
  <si>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</si>
  <si>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</si>
  <si>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INDEP</t>
  </si>
  <si>
    <t>LK</t>
  </si>
  <si>
    <t>T O T A L</t>
  </si>
  <si>
    <t>All amouts in $ US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</si>
  <si>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</si>
  <si>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</si>
  <si>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</si>
  <si>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</si>
  <si>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</si>
  <si>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</si>
  <si>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</si>
  <si>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All amouts in Euro (L.C.)</t>
  </si>
  <si>
    <t>New</t>
  </si>
  <si>
    <t>Cinemania</t>
  </si>
  <si>
    <t>BVI</t>
  </si>
  <si>
    <t>CENEX</t>
  </si>
  <si>
    <t>SONY</t>
  </si>
  <si>
    <t>RATATOUILLE</t>
  </si>
  <si>
    <t>NO RESERVATIONS</t>
  </si>
  <si>
    <t>BOURNE ULTIMATUM</t>
  </si>
  <si>
    <t>RUSH HOUR 3</t>
  </si>
  <si>
    <t>I NOW PRONOUNCE YOU CHUCK AND LARRY</t>
  </si>
  <si>
    <t>STARDUST</t>
  </si>
  <si>
    <t>THE BRAVE ONE</t>
  </si>
  <si>
    <t>SUPERBAD</t>
  </si>
  <si>
    <t>RESIDENT EVIL: EXTINCTION</t>
  </si>
  <si>
    <t>NANNY DIARIES</t>
  </si>
  <si>
    <t>PETELINJI ZAJTRK</t>
  </si>
  <si>
    <t>DOMES</t>
  </si>
  <si>
    <t>THE HEARTBREAK KID</t>
  </si>
  <si>
    <t>RENDITION</t>
  </si>
  <si>
    <t>DARK IS RISING</t>
  </si>
  <si>
    <t>FOX</t>
  </si>
  <si>
    <t>SAW IV</t>
  </si>
  <si>
    <t>02 - Nov   04 - Nov</t>
  </si>
  <si>
    <t>01 - Nov   07 - Nov</t>
  </si>
  <si>
    <t>THE KINGDOM</t>
  </si>
  <si>
    <t>DELTA FARCE</t>
  </si>
  <si>
    <t>IND</t>
  </si>
</sst>
</file>

<file path=xl/styles.xml><?xml version="1.0" encoding="utf-8"?>
<styleSheet xmlns="http://schemas.openxmlformats.org/spreadsheetml/2006/main">
  <numFmts count="4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dd/\ mmm/\ yy"/>
    <numFmt numFmtId="181" formatCode="_(* #,##0.00_);_(* \(#,##0.00\);_(* &quot;-&quot;_);_(@_)"/>
    <numFmt numFmtId="182" formatCode="_(* #,##0_);_(* \(#,##0\);_(* &quot;-&quot;_);_(@_)"/>
    <numFmt numFmtId="183" formatCode="&quot;True&quot;;&quot;True&quot;;&quot;False&quot;"/>
    <numFmt numFmtId="184" formatCode="&quot;On&quot;;&quot;On&quot;;&quot;Off&quot;"/>
    <numFmt numFmtId="185" formatCode="#,##0\ _S_I_T"/>
    <numFmt numFmtId="186" formatCode="_(* #,##0.00_);_(* \(#,##0.00\);_(* &quot;-&quot;??_);_(@_)"/>
    <numFmt numFmtId="187" formatCode="#.000;\-#.000"/>
    <numFmt numFmtId="188" formatCode="_-* #,##0\ _S_I_T_-;\-* #,##0\ _S_I_T_-;_-* &quot;-&quot;??\ _S_I_T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&quot;Sk&quot;_);[Red]\(#,##0.00&quot;Sk&quot;\)"/>
    <numFmt numFmtId="192" formatCode="#,##0&quot;Sk&quot;_);[Red]\(#,##0&quot;Sk&quot;\)"/>
    <numFmt numFmtId="193" formatCode="#,##0.00\ [$SIT-424];\-#,##0.00\ [$SIT-424]"/>
    <numFmt numFmtId="194" formatCode="mmm/dd/yy"/>
    <numFmt numFmtId="195" formatCode="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0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17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" fontId="5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4" xfId="0" applyNumberFormat="1" applyFont="1" applyFill="1" applyBorder="1" applyAlignment="1">
      <alignment horizontal="right"/>
    </xf>
    <xf numFmtId="3" fontId="6" fillId="0" borderId="8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>
      <alignment horizontal="right"/>
    </xf>
    <xf numFmtId="16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6" fillId="0" borderId="9" xfId="0" applyNumberFormat="1" applyFont="1" applyFill="1" applyBorder="1" applyAlignment="1">
      <alignment horizontal="center"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6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7" xfId="0" applyFont="1" applyBorder="1" applyAlignment="1">
      <alignment/>
    </xf>
    <xf numFmtId="2" fontId="5" fillId="0" borderId="23" xfId="0" applyNumberFormat="1" applyFont="1" applyBorder="1" applyAlignment="1">
      <alignment horizontal="left"/>
    </xf>
    <xf numFmtId="16" fontId="5" fillId="0" borderId="24" xfId="0" applyNumberFormat="1" applyFont="1" applyBorder="1" applyAlignment="1">
      <alignment/>
    </xf>
    <xf numFmtId="16" fontId="5" fillId="0" borderId="25" xfId="0" applyNumberFormat="1" applyFont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10" fontId="6" fillId="0" borderId="9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3" fontId="6" fillId="0" borderId="4" xfId="0" applyNumberFormat="1" applyFont="1" applyBorder="1" applyAlignment="1" applyProtection="1">
      <alignment horizontal="right"/>
      <protection locked="0"/>
    </xf>
    <xf numFmtId="4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195" fontId="5" fillId="0" borderId="23" xfId="0" applyNumberFormat="1" applyFont="1" applyBorder="1" applyAlignment="1">
      <alignment horizontal="left"/>
    </xf>
    <xf numFmtId="3" fontId="6" fillId="0" borderId="22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6" fillId="0" borderId="8" xfId="0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3" fontId="6" fillId="0" borderId="8" xfId="0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Fill="1" applyBorder="1" applyAlignment="1" applyProtection="1">
      <alignment horizontal="right"/>
      <protection locked="0"/>
    </xf>
    <xf numFmtId="3" fontId="6" fillId="0" borderId="32" xfId="0" applyNumberFormat="1" applyFont="1" applyFill="1" applyBorder="1" applyAlignment="1" applyProtection="1">
      <alignment horizontal="right"/>
      <protection locked="0"/>
    </xf>
    <xf numFmtId="3" fontId="6" fillId="0" borderId="8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quotePrefix="1">
      <alignment horizontal="right"/>
    </xf>
    <xf numFmtId="0" fontId="6" fillId="0" borderId="22" xfId="0" applyFont="1" applyFill="1" applyBorder="1" applyAlignment="1">
      <alignment horizontal="center"/>
    </xf>
    <xf numFmtId="3" fontId="6" fillId="0" borderId="1" xfId="0" applyNumberFormat="1" applyFont="1" applyFill="1" applyBorder="1" applyAlignment="1" quotePrefix="1">
      <alignment horizontal="right"/>
    </xf>
    <xf numFmtId="3" fontId="6" fillId="0" borderId="33" xfId="0" applyNumberFormat="1" applyFont="1" applyFill="1" applyBorder="1" applyAlignment="1" applyProtection="1">
      <alignment horizontal="right"/>
      <protection locked="0"/>
    </xf>
    <xf numFmtId="3" fontId="6" fillId="0" borderId="33" xfId="0" applyNumberFormat="1" applyFont="1" applyBorder="1" applyAlignment="1" applyProtection="1">
      <alignment horizontal="right"/>
      <protection locked="0"/>
    </xf>
    <xf numFmtId="3" fontId="6" fillId="0" borderId="31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3" fontId="6" fillId="0" borderId="8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3" fontId="6" fillId="0" borderId="4" xfId="0" applyNumberFormat="1" applyFont="1" applyFill="1" applyBorder="1" applyAlignment="1" applyProtection="1">
      <alignment horizontal="right"/>
      <protection locked="0"/>
    </xf>
    <xf numFmtId="3" fontId="6" fillId="0" borderId="33" xfId="0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38"/>
  <sheetViews>
    <sheetView showGridLines="0" tabSelected="1" workbookViewId="0" topLeftCell="A1">
      <selection activeCell="A32" sqref="A32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4.28125" style="0" hidden="1" customWidth="1"/>
    <col min="10" max="10" width="9.7109375" style="0" customWidth="1"/>
    <col min="11" max="11" width="4.57421875" style="0" hidden="1" customWidth="1"/>
    <col min="12" max="12" width="7.57421875" style="0" customWidth="1"/>
    <col min="13" max="13" width="8.7109375" style="0" customWidth="1"/>
    <col min="14" max="14" width="4.57421875" style="0" customWidth="1"/>
    <col min="15" max="15" width="9.00390625" style="0" customWidth="1"/>
    <col min="16" max="16" width="7.8515625" style="0" hidden="1" customWidth="1"/>
    <col min="17" max="17" width="7.421875" style="0" customWidth="1"/>
    <col min="18" max="18" width="10.7109375" style="0" hidden="1" customWidth="1"/>
    <col min="19" max="19" width="8.7109375" style="0" bestFit="1" customWidth="1"/>
    <col min="20" max="20" width="12.421875" style="32" hidden="1" customWidth="1"/>
    <col min="21" max="21" width="8.28125" style="32" bestFit="1" customWidth="1"/>
    <col min="22" max="22" width="12.00390625" style="0" customWidth="1"/>
    <col min="23" max="23" width="12.4218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50" t="s">
        <v>42</v>
      </c>
      <c r="I1" s="1"/>
      <c r="J1" s="50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41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4" t="s">
        <v>0</v>
      </c>
      <c r="K3" s="14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20" t="s">
        <v>1</v>
      </c>
      <c r="D4" s="7"/>
      <c r="E4" s="9"/>
      <c r="F4" s="21" t="s">
        <v>2</v>
      </c>
      <c r="G4" s="22"/>
      <c r="H4" s="22"/>
      <c r="I4" s="22"/>
      <c r="J4" s="23" t="s">
        <v>71</v>
      </c>
      <c r="K4" s="22"/>
      <c r="L4" s="68"/>
      <c r="M4" s="30"/>
      <c r="N4" s="9"/>
      <c r="O4" s="9"/>
      <c r="P4" s="9"/>
      <c r="Q4" s="9"/>
      <c r="R4" s="9"/>
      <c r="S4" s="9"/>
      <c r="T4" s="33"/>
      <c r="U4" s="44"/>
      <c r="V4" s="65" t="s">
        <v>3</v>
      </c>
      <c r="W4" s="24" t="s">
        <v>0</v>
      </c>
      <c r="X4" s="78">
        <v>0.6964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10" t="s">
        <v>72</v>
      </c>
      <c r="K5" s="8"/>
      <c r="L5" s="69"/>
      <c r="M5" s="30"/>
      <c r="N5" s="9"/>
      <c r="O5" s="9"/>
      <c r="P5" s="9"/>
      <c r="Q5" s="9"/>
      <c r="R5" s="9"/>
      <c r="S5" s="9"/>
      <c r="T5" s="33"/>
      <c r="U5" s="33"/>
      <c r="V5" s="77"/>
      <c r="W5" s="22"/>
      <c r="X5" s="76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30"/>
      <c r="L6" s="9"/>
      <c r="M6" s="9"/>
      <c r="N6" s="30"/>
      <c r="O6" s="9"/>
      <c r="P6" s="9"/>
      <c r="Q6" s="9"/>
      <c r="R6" s="9"/>
      <c r="S6" s="9"/>
      <c r="T6" s="33"/>
      <c r="U6" s="33"/>
      <c r="V6" s="48"/>
      <c r="W6" s="9"/>
      <c r="X6" s="49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6" t="s">
        <v>6</v>
      </c>
      <c r="H7" s="9"/>
      <c r="I7" s="11" t="s">
        <v>7</v>
      </c>
      <c r="J7" s="46">
        <v>45</v>
      </c>
      <c r="K7" s="11" t="s">
        <v>7</v>
      </c>
      <c r="L7" s="9"/>
      <c r="M7" s="9"/>
      <c r="N7" s="46"/>
      <c r="O7" s="9"/>
      <c r="P7" s="11" t="s">
        <v>7</v>
      </c>
      <c r="Q7" s="9"/>
      <c r="R7" s="11" t="s">
        <v>7</v>
      </c>
      <c r="S7" s="9"/>
      <c r="T7" s="11" t="s">
        <v>7</v>
      </c>
      <c r="U7" s="11"/>
      <c r="V7" s="47"/>
      <c r="W7" s="11" t="s">
        <v>7</v>
      </c>
      <c r="X7" s="31"/>
    </row>
    <row r="8" spans="1:24" ht="12.75">
      <c r="A8" s="11"/>
      <c r="B8" s="9" t="s">
        <v>29</v>
      </c>
      <c r="C8" s="12" t="s">
        <v>10</v>
      </c>
      <c r="D8" s="11"/>
      <c r="E8" s="11"/>
      <c r="F8" s="11"/>
      <c r="G8" s="11"/>
      <c r="H8" s="11"/>
      <c r="I8" s="11" t="s">
        <v>9</v>
      </c>
      <c r="J8" s="46"/>
      <c r="K8" s="11" t="s">
        <v>9</v>
      </c>
      <c r="L8" s="9"/>
      <c r="M8" s="9"/>
      <c r="N8" s="46"/>
      <c r="O8" s="15"/>
      <c r="P8" s="11" t="s">
        <v>9</v>
      </c>
      <c r="Q8" s="11"/>
      <c r="R8" s="11" t="s">
        <v>9</v>
      </c>
      <c r="S8" s="11"/>
      <c r="T8" s="11" t="s">
        <v>9</v>
      </c>
      <c r="U8" s="11"/>
      <c r="V8" s="47" t="s">
        <v>5</v>
      </c>
      <c r="W8" s="11" t="s">
        <v>9</v>
      </c>
      <c r="X8" s="31">
        <v>39391</v>
      </c>
    </row>
    <row r="9" spans="1:24" ht="12.75">
      <c r="A9" s="9"/>
      <c r="B9" s="12"/>
      <c r="C9" s="13" t="s">
        <v>30</v>
      </c>
      <c r="D9" s="9"/>
      <c r="E9" s="9"/>
      <c r="F9" s="9" t="s">
        <v>0</v>
      </c>
      <c r="G9" s="64" t="s">
        <v>48</v>
      </c>
      <c r="H9" s="11"/>
      <c r="I9" s="11" t="s">
        <v>11</v>
      </c>
      <c r="J9" s="11"/>
      <c r="K9" s="11" t="s">
        <v>11</v>
      </c>
      <c r="L9" s="11"/>
      <c r="M9" s="11"/>
      <c r="N9" s="11"/>
      <c r="O9" s="11"/>
      <c r="P9" s="11" t="s">
        <v>11</v>
      </c>
      <c r="Q9" s="11"/>
      <c r="R9" s="11" t="s">
        <v>11</v>
      </c>
      <c r="S9" s="11"/>
      <c r="T9" s="11" t="s">
        <v>11</v>
      </c>
      <c r="U9" s="11"/>
      <c r="V9" s="11"/>
      <c r="W9" s="11" t="s">
        <v>11</v>
      </c>
      <c r="X9" s="19"/>
    </row>
    <row r="10" spans="1:24" ht="12.75">
      <c r="A10" s="9"/>
      <c r="B10" s="9"/>
      <c r="C10" s="12"/>
      <c r="D10" s="9"/>
      <c r="E10" s="9"/>
      <c r="F10" s="9"/>
      <c r="G10" s="11"/>
      <c r="H10" s="11"/>
      <c r="I10" s="11" t="s">
        <v>12</v>
      </c>
      <c r="J10" s="11"/>
      <c r="K10" s="11" t="s">
        <v>12</v>
      </c>
      <c r="L10" s="11"/>
      <c r="M10" s="11"/>
      <c r="N10" s="11"/>
      <c r="O10" s="18"/>
      <c r="P10" s="11" t="s">
        <v>12</v>
      </c>
      <c r="Q10" s="11"/>
      <c r="R10" s="11" t="s">
        <v>12</v>
      </c>
      <c r="S10" s="11"/>
      <c r="T10" s="11" t="s">
        <v>12</v>
      </c>
      <c r="U10" s="11"/>
      <c r="V10" s="11"/>
      <c r="W10" s="11" t="s">
        <v>12</v>
      </c>
      <c r="X10" s="11"/>
    </row>
    <row r="11" spans="1:24" ht="13.5" thickBot="1">
      <c r="A11" s="11"/>
      <c r="B11" s="11"/>
      <c r="C11" s="11" t="s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4"/>
      <c r="U11" s="34"/>
      <c r="V11" s="11"/>
      <c r="W11" s="11"/>
      <c r="X11" s="11"/>
    </row>
    <row r="12" spans="1:24" ht="12.75">
      <c r="A12" s="84" t="s">
        <v>13</v>
      </c>
      <c r="B12" s="82" t="s">
        <v>14</v>
      </c>
      <c r="C12" s="52"/>
      <c r="D12" s="52"/>
      <c r="E12" s="52" t="s">
        <v>35</v>
      </c>
      <c r="F12" s="52" t="s">
        <v>15</v>
      </c>
      <c r="G12" s="52" t="s">
        <v>16</v>
      </c>
      <c r="H12" s="52" t="s">
        <v>33</v>
      </c>
      <c r="I12" s="52" t="s">
        <v>31</v>
      </c>
      <c r="J12" s="52" t="s">
        <v>33</v>
      </c>
      <c r="K12" s="52" t="s">
        <v>31</v>
      </c>
      <c r="L12" s="52" t="s">
        <v>17</v>
      </c>
      <c r="M12" s="53" t="s">
        <v>43</v>
      </c>
      <c r="N12" s="52" t="s">
        <v>16</v>
      </c>
      <c r="O12" s="52" t="s">
        <v>32</v>
      </c>
      <c r="P12" s="52" t="s">
        <v>34</v>
      </c>
      <c r="Q12" s="52" t="s">
        <v>32</v>
      </c>
      <c r="R12" s="52" t="s">
        <v>18</v>
      </c>
      <c r="S12" s="52" t="s">
        <v>17</v>
      </c>
      <c r="T12" s="53" t="s">
        <v>20</v>
      </c>
      <c r="U12" s="53" t="s">
        <v>43</v>
      </c>
      <c r="V12" s="52" t="s">
        <v>19</v>
      </c>
      <c r="W12" s="52" t="s">
        <v>20</v>
      </c>
      <c r="X12" s="54" t="s">
        <v>19</v>
      </c>
    </row>
    <row r="13" spans="1:24" ht="13.5" thickBot="1">
      <c r="A13" s="85" t="s">
        <v>15</v>
      </c>
      <c r="B13" s="83" t="s">
        <v>15</v>
      </c>
      <c r="C13" s="58" t="s">
        <v>21</v>
      </c>
      <c r="D13" s="58" t="s">
        <v>22</v>
      </c>
      <c r="E13" s="58" t="s">
        <v>22</v>
      </c>
      <c r="F13" s="58" t="s">
        <v>16</v>
      </c>
      <c r="G13" s="58" t="s">
        <v>23</v>
      </c>
      <c r="H13" s="58" t="s">
        <v>24</v>
      </c>
      <c r="I13" s="58" t="s">
        <v>24</v>
      </c>
      <c r="J13" s="58" t="s">
        <v>25</v>
      </c>
      <c r="K13" s="58" t="s">
        <v>25</v>
      </c>
      <c r="L13" s="58" t="s">
        <v>26</v>
      </c>
      <c r="M13" s="59" t="s">
        <v>44</v>
      </c>
      <c r="N13" s="58" t="s">
        <v>23</v>
      </c>
      <c r="O13" s="58" t="s">
        <v>24</v>
      </c>
      <c r="P13" s="58" t="s">
        <v>24</v>
      </c>
      <c r="Q13" s="58" t="s">
        <v>25</v>
      </c>
      <c r="R13" s="58" t="s">
        <v>25</v>
      </c>
      <c r="S13" s="81" t="s">
        <v>26</v>
      </c>
      <c r="T13" s="59" t="s">
        <v>24</v>
      </c>
      <c r="U13" s="59" t="s">
        <v>44</v>
      </c>
      <c r="V13" s="58" t="s">
        <v>24</v>
      </c>
      <c r="W13" s="58" t="s">
        <v>25</v>
      </c>
      <c r="X13" s="60" t="s">
        <v>25</v>
      </c>
    </row>
    <row r="14" spans="1:24" s="97" customFormat="1" ht="12.75">
      <c r="A14" s="112">
        <v>1</v>
      </c>
      <c r="B14" s="109">
        <v>1</v>
      </c>
      <c r="C14" s="88" t="s">
        <v>64</v>
      </c>
      <c r="D14" s="89" t="s">
        <v>65</v>
      </c>
      <c r="E14" s="89" t="s">
        <v>38</v>
      </c>
      <c r="F14" s="90">
        <v>3</v>
      </c>
      <c r="G14" s="90">
        <v>9</v>
      </c>
      <c r="H14" s="116">
        <v>47264.24</v>
      </c>
      <c r="I14" s="91">
        <v>51247</v>
      </c>
      <c r="J14" s="92">
        <v>10751</v>
      </c>
      <c r="K14" s="91">
        <v>11932</v>
      </c>
      <c r="L14" s="80">
        <f>(H14/I14*100)-100</f>
        <v>-7.771693952816747</v>
      </c>
      <c r="M14" s="16">
        <f>H14/G14</f>
        <v>5251.582222222222</v>
      </c>
      <c r="N14" s="90">
        <v>9</v>
      </c>
      <c r="O14" s="92"/>
      <c r="P14" s="92"/>
      <c r="Q14" s="93"/>
      <c r="R14" s="93">
        <v>23156</v>
      </c>
      <c r="S14" s="72" t="e">
        <f>(O14/P14*100)-100</f>
        <v>#DIV/0!</v>
      </c>
      <c r="T14" s="95">
        <v>145211.12</v>
      </c>
      <c r="U14" s="16">
        <f>O14/N14</f>
        <v>0</v>
      </c>
      <c r="V14" s="95">
        <v>203155.18</v>
      </c>
      <c r="W14" s="107">
        <v>36520</v>
      </c>
      <c r="X14" s="96">
        <v>49703</v>
      </c>
    </row>
    <row r="15" spans="1:24" s="97" customFormat="1" ht="12.75">
      <c r="A15" s="113">
        <v>2</v>
      </c>
      <c r="B15" s="109">
        <v>2</v>
      </c>
      <c r="C15" s="88" t="s">
        <v>66</v>
      </c>
      <c r="D15" s="89" t="s">
        <v>46</v>
      </c>
      <c r="E15" s="89" t="s">
        <v>36</v>
      </c>
      <c r="F15" s="90">
        <v>2</v>
      </c>
      <c r="G15" s="90">
        <v>7</v>
      </c>
      <c r="H15" s="16">
        <v>33558</v>
      </c>
      <c r="I15" s="16">
        <v>39158</v>
      </c>
      <c r="J15" s="104">
        <v>7612</v>
      </c>
      <c r="K15" s="16">
        <v>8860</v>
      </c>
      <c r="L15" s="80">
        <f>(H15/I15*100)-100</f>
        <v>-14.301036825169817</v>
      </c>
      <c r="M15" s="16">
        <f>H15/G15</f>
        <v>4794</v>
      </c>
      <c r="N15" s="90">
        <v>7</v>
      </c>
      <c r="O15" s="16"/>
      <c r="P15" s="16"/>
      <c r="Q15" s="16"/>
      <c r="R15" s="16">
        <v>18995</v>
      </c>
      <c r="S15" s="72" t="e">
        <f>(O15/P15*100)-100</f>
        <v>#DIV/0!</v>
      </c>
      <c r="T15" s="98">
        <v>81165</v>
      </c>
      <c r="U15" s="16">
        <f>O15/N15</f>
        <v>0</v>
      </c>
      <c r="V15" s="91">
        <v>115542</v>
      </c>
      <c r="W15" s="91">
        <v>19955</v>
      </c>
      <c r="X15" s="118">
        <v>27736</v>
      </c>
    </row>
    <row r="16" spans="1:24" s="97" customFormat="1" ht="12.75">
      <c r="A16" s="113">
        <v>3</v>
      </c>
      <c r="B16" s="109">
        <v>3</v>
      </c>
      <c r="C16" s="88" t="s">
        <v>70</v>
      </c>
      <c r="D16" s="89" t="s">
        <v>37</v>
      </c>
      <c r="E16" s="89" t="s">
        <v>50</v>
      </c>
      <c r="F16" s="90">
        <v>2</v>
      </c>
      <c r="G16" s="90">
        <v>4</v>
      </c>
      <c r="H16" s="16">
        <v>11647.34</v>
      </c>
      <c r="I16" s="16">
        <v>24050</v>
      </c>
      <c r="J16" s="16">
        <v>2588</v>
      </c>
      <c r="K16" s="16">
        <v>5280</v>
      </c>
      <c r="L16" s="80">
        <f>(H16/I16*100)-100</f>
        <v>-51.57031185031185</v>
      </c>
      <c r="M16" s="79">
        <f>H16/G16</f>
        <v>2911.835</v>
      </c>
      <c r="N16" s="86">
        <v>4</v>
      </c>
      <c r="O16" s="16"/>
      <c r="P16" s="16"/>
      <c r="Q16" s="16"/>
      <c r="R16" s="16">
        <v>9744</v>
      </c>
      <c r="S16" s="72" t="e">
        <f>(O16/P16*100)-100</f>
        <v>#DIV/0!</v>
      </c>
      <c r="T16" s="91">
        <v>41070</v>
      </c>
      <c r="U16" s="16">
        <f>O16/N16</f>
        <v>0</v>
      </c>
      <c r="V16" s="98">
        <v>57129.7</v>
      </c>
      <c r="W16" s="98"/>
      <c r="X16" s="100">
        <v>13306</v>
      </c>
    </row>
    <row r="17" spans="1:24" s="97" customFormat="1" ht="12.75">
      <c r="A17" s="113">
        <v>4</v>
      </c>
      <c r="B17" s="109" t="s">
        <v>49</v>
      </c>
      <c r="C17" s="88" t="s">
        <v>73</v>
      </c>
      <c r="D17" s="89" t="s">
        <v>46</v>
      </c>
      <c r="E17" s="89" t="s">
        <v>36</v>
      </c>
      <c r="F17" s="90">
        <v>1</v>
      </c>
      <c r="G17" s="90">
        <v>4</v>
      </c>
      <c r="H17" s="101">
        <v>8853</v>
      </c>
      <c r="I17" s="16"/>
      <c r="J17" s="104">
        <v>1993</v>
      </c>
      <c r="K17" s="16"/>
      <c r="L17" s="80" t="e">
        <f>(H17/I17*100)-100</f>
        <v>#DIV/0!</v>
      </c>
      <c r="M17" s="16">
        <f>H17/G17</f>
        <v>2213.25</v>
      </c>
      <c r="N17" s="90">
        <v>4</v>
      </c>
      <c r="O17" s="16"/>
      <c r="P17" s="16"/>
      <c r="Q17" s="16"/>
      <c r="R17" s="16"/>
      <c r="S17" s="72" t="e">
        <f>(O17/P17*100)-100</f>
        <v>#DIV/0!</v>
      </c>
      <c r="T17" s="98"/>
      <c r="U17" s="16">
        <f>O17/N17</f>
        <v>0</v>
      </c>
      <c r="V17" s="98">
        <v>9781</v>
      </c>
      <c r="W17" s="101"/>
      <c r="X17" s="99">
        <v>2242</v>
      </c>
    </row>
    <row r="18" spans="1:24" s="97" customFormat="1" ht="12.75">
      <c r="A18" s="113">
        <v>5</v>
      </c>
      <c r="B18" s="109">
        <v>5</v>
      </c>
      <c r="C18" s="88" t="s">
        <v>54</v>
      </c>
      <c r="D18" s="89" t="s">
        <v>51</v>
      </c>
      <c r="E18" s="89" t="s">
        <v>52</v>
      </c>
      <c r="F18" s="90">
        <v>12</v>
      </c>
      <c r="G18" s="90">
        <v>12</v>
      </c>
      <c r="H18" s="27">
        <v>8788.95</v>
      </c>
      <c r="I18" s="27">
        <v>8522</v>
      </c>
      <c r="J18" s="27">
        <v>2050</v>
      </c>
      <c r="K18" s="27">
        <v>1933</v>
      </c>
      <c r="L18" s="80">
        <f>(H18/I18*100)-100</f>
        <v>3.1324806383478148</v>
      </c>
      <c r="M18" s="16">
        <f>H18/G18</f>
        <v>732.4125</v>
      </c>
      <c r="N18" s="90">
        <v>12</v>
      </c>
      <c r="O18" s="101"/>
      <c r="P18" s="101"/>
      <c r="Q18" s="16"/>
      <c r="R18" s="16">
        <v>4026</v>
      </c>
      <c r="S18" s="72" t="e">
        <f>(O18/P18*100)-100</f>
        <v>#DIV/0!</v>
      </c>
      <c r="T18" s="98">
        <v>282408</v>
      </c>
      <c r="U18" s="16">
        <f>O18/N18</f>
        <v>0</v>
      </c>
      <c r="V18" s="98">
        <v>292741</v>
      </c>
      <c r="W18" s="98">
        <v>71633</v>
      </c>
      <c r="X18" s="100">
        <v>74023</v>
      </c>
    </row>
    <row r="19" spans="1:24" s="97" customFormat="1" ht="13.5" customHeight="1">
      <c r="A19" s="113">
        <v>6</v>
      </c>
      <c r="B19" s="109">
        <v>4</v>
      </c>
      <c r="C19" s="88" t="s">
        <v>57</v>
      </c>
      <c r="D19" s="89" t="s">
        <v>47</v>
      </c>
      <c r="E19" s="89" t="s">
        <v>38</v>
      </c>
      <c r="F19" s="90">
        <v>7</v>
      </c>
      <c r="G19" s="90">
        <v>5</v>
      </c>
      <c r="H19" s="117">
        <v>8668.15</v>
      </c>
      <c r="I19" s="91">
        <v>11453</v>
      </c>
      <c r="J19" s="117">
        <v>1954</v>
      </c>
      <c r="K19" s="27">
        <v>2598</v>
      </c>
      <c r="L19" s="80">
        <f>(H19/I19*100)-100</f>
        <v>-24.31546319741554</v>
      </c>
      <c r="M19" s="16">
        <f>H19/G19</f>
        <v>1733.6299999999999</v>
      </c>
      <c r="N19" s="103">
        <v>5</v>
      </c>
      <c r="O19" s="92"/>
      <c r="P19" s="92"/>
      <c r="Q19" s="92"/>
      <c r="R19" s="92">
        <v>5195</v>
      </c>
      <c r="S19" s="72" t="e">
        <f>(O19/P19*100)-100</f>
        <v>#DIV/0!</v>
      </c>
      <c r="T19" s="95">
        <v>136594.81</v>
      </c>
      <c r="U19" s="16">
        <f>O19/N19</f>
        <v>0</v>
      </c>
      <c r="V19" s="95">
        <v>147870.08</v>
      </c>
      <c r="W19" s="95">
        <v>32791</v>
      </c>
      <c r="X19" s="96">
        <v>35329</v>
      </c>
    </row>
    <row r="20" spans="1:24" s="97" customFormat="1" ht="12.75">
      <c r="A20" s="113">
        <v>7</v>
      </c>
      <c r="B20" s="109">
        <v>9</v>
      </c>
      <c r="C20" s="88" t="s">
        <v>63</v>
      </c>
      <c r="D20" s="89" t="s">
        <v>37</v>
      </c>
      <c r="E20" s="89" t="s">
        <v>50</v>
      </c>
      <c r="F20" s="90">
        <v>3</v>
      </c>
      <c r="G20" s="90">
        <v>3</v>
      </c>
      <c r="H20" s="16">
        <v>4287.2</v>
      </c>
      <c r="I20" s="16"/>
      <c r="J20" s="16">
        <v>981</v>
      </c>
      <c r="K20" s="16">
        <v>861</v>
      </c>
      <c r="L20" s="80" t="e">
        <f>(H20/I20*100)-100</f>
        <v>#DIV/0!</v>
      </c>
      <c r="M20" s="16">
        <f>H20/G20</f>
        <v>1429.0666666666666</v>
      </c>
      <c r="N20" s="43">
        <v>3</v>
      </c>
      <c r="O20" s="16"/>
      <c r="P20" s="16"/>
      <c r="Q20" s="16"/>
      <c r="R20" s="16">
        <v>1897</v>
      </c>
      <c r="S20" s="72" t="e">
        <f>(O20/P20*100)-100</f>
        <v>#DIV/0!</v>
      </c>
      <c r="T20" s="98">
        <v>16411.75</v>
      </c>
      <c r="U20" s="16">
        <f>O20/N20</f>
        <v>0</v>
      </c>
      <c r="V20" s="98">
        <v>21241.9</v>
      </c>
      <c r="W20" s="96">
        <v>24155</v>
      </c>
      <c r="X20" s="99">
        <v>5007</v>
      </c>
    </row>
    <row r="21" spans="1:24" s="97" customFormat="1" ht="12.75">
      <c r="A21" s="113">
        <v>8</v>
      </c>
      <c r="B21" s="109">
        <v>7</v>
      </c>
      <c r="C21" s="88" t="s">
        <v>61</v>
      </c>
      <c r="D21" s="89" t="s">
        <v>53</v>
      </c>
      <c r="E21" s="89" t="s">
        <v>45</v>
      </c>
      <c r="F21" s="90">
        <v>4</v>
      </c>
      <c r="G21" s="90">
        <v>7</v>
      </c>
      <c r="H21" s="27">
        <v>4224.66</v>
      </c>
      <c r="I21" s="27">
        <v>5272.4</v>
      </c>
      <c r="J21" s="102">
        <v>990</v>
      </c>
      <c r="K21" s="104">
        <v>1200</v>
      </c>
      <c r="L21" s="80">
        <f>(H21/I21*100)-100</f>
        <v>-19.87216447917457</v>
      </c>
      <c r="M21" s="16">
        <f>H21/G21</f>
        <v>603.5228571428571</v>
      </c>
      <c r="N21" s="90">
        <v>7</v>
      </c>
      <c r="O21" s="16"/>
      <c r="P21" s="16"/>
      <c r="Q21" s="16"/>
      <c r="R21" s="16">
        <v>2410</v>
      </c>
      <c r="S21" s="72" t="e">
        <f>(O21/P21*100)-100</f>
        <v>#DIV/0!</v>
      </c>
      <c r="T21" s="98">
        <v>41939</v>
      </c>
      <c r="U21" s="16">
        <f>O21/N21</f>
        <v>0</v>
      </c>
      <c r="V21" s="98">
        <v>46870.71</v>
      </c>
      <c r="W21" s="98">
        <v>10229</v>
      </c>
      <c r="X21" s="99">
        <v>11219</v>
      </c>
    </row>
    <row r="22" spans="1:24" s="97" customFormat="1" ht="12.75">
      <c r="A22" s="113">
        <v>9</v>
      </c>
      <c r="B22" s="109">
        <v>6</v>
      </c>
      <c r="C22" s="88" t="s">
        <v>67</v>
      </c>
      <c r="D22" s="89" t="s">
        <v>47</v>
      </c>
      <c r="E22" s="89" t="s">
        <v>38</v>
      </c>
      <c r="F22" s="90">
        <v>2</v>
      </c>
      <c r="G22" s="90">
        <v>4</v>
      </c>
      <c r="H22" s="117">
        <v>3844.48</v>
      </c>
      <c r="I22" s="27">
        <v>6097</v>
      </c>
      <c r="J22" s="117">
        <v>853</v>
      </c>
      <c r="K22" s="102">
        <v>1347</v>
      </c>
      <c r="L22" s="80">
        <f>(H22/I22*100)-100</f>
        <v>-36.94472691487617</v>
      </c>
      <c r="M22" s="16">
        <f>H22/G22</f>
        <v>961.12</v>
      </c>
      <c r="N22" s="90">
        <v>4</v>
      </c>
      <c r="O22" s="92"/>
      <c r="P22" s="92"/>
      <c r="Q22" s="92"/>
      <c r="R22" s="92">
        <v>2554</v>
      </c>
      <c r="S22" s="72" t="e">
        <f>(O22/P22*100)-100</f>
        <v>#DIV/0!</v>
      </c>
      <c r="T22" s="119">
        <v>11453.3</v>
      </c>
      <c r="U22" s="16">
        <f>O22/N22</f>
        <v>0</v>
      </c>
      <c r="V22" s="119">
        <v>16717.14</v>
      </c>
      <c r="W22" s="95">
        <v>2729</v>
      </c>
      <c r="X22" s="120">
        <v>3894</v>
      </c>
    </row>
    <row r="23" spans="1:24" s="97" customFormat="1" ht="12.75">
      <c r="A23" s="113">
        <v>10</v>
      </c>
      <c r="B23" s="109">
        <v>8</v>
      </c>
      <c r="C23" s="88" t="s">
        <v>59</v>
      </c>
      <c r="D23" s="89" t="s">
        <v>46</v>
      </c>
      <c r="E23" s="89" t="s">
        <v>36</v>
      </c>
      <c r="F23" s="90">
        <v>5</v>
      </c>
      <c r="G23" s="90">
        <v>6</v>
      </c>
      <c r="H23" s="16">
        <v>3596</v>
      </c>
      <c r="I23" s="16">
        <v>5121</v>
      </c>
      <c r="J23" s="16">
        <v>806</v>
      </c>
      <c r="K23" s="104">
        <v>1147</v>
      </c>
      <c r="L23" s="80">
        <f>(H23/I23*100)-100</f>
        <v>-29.77933997266159</v>
      </c>
      <c r="M23" s="16">
        <f>H23/G23</f>
        <v>599.3333333333334</v>
      </c>
      <c r="N23" s="90">
        <v>6</v>
      </c>
      <c r="O23" s="16"/>
      <c r="P23" s="16"/>
      <c r="Q23" s="16"/>
      <c r="R23" s="16">
        <v>2687</v>
      </c>
      <c r="S23" s="72" t="e">
        <f>(O23/P23*100)-100</f>
        <v>#DIV/0!</v>
      </c>
      <c r="T23" s="98">
        <v>48430</v>
      </c>
      <c r="U23" s="16">
        <f>O23/N23</f>
        <v>0</v>
      </c>
      <c r="V23" s="98">
        <v>52027</v>
      </c>
      <c r="W23" s="98">
        <v>11750</v>
      </c>
      <c r="X23" s="99">
        <v>12633</v>
      </c>
    </row>
    <row r="24" spans="1:24" s="97" customFormat="1" ht="12.75">
      <c r="A24" s="113">
        <v>11</v>
      </c>
      <c r="B24" s="109" t="s">
        <v>49</v>
      </c>
      <c r="C24" s="88" t="s">
        <v>74</v>
      </c>
      <c r="D24" s="89" t="s">
        <v>75</v>
      </c>
      <c r="E24" s="89" t="s">
        <v>50</v>
      </c>
      <c r="F24" s="90">
        <v>1</v>
      </c>
      <c r="G24" s="90">
        <v>3</v>
      </c>
      <c r="H24" s="16">
        <v>2153.7</v>
      </c>
      <c r="I24" s="16"/>
      <c r="J24" s="104">
        <v>482</v>
      </c>
      <c r="K24" s="104"/>
      <c r="L24" s="80" t="e">
        <f>(H24/I24*100)-100</f>
        <v>#DIV/0!</v>
      </c>
      <c r="M24" s="16">
        <f>H24/G24</f>
        <v>717.9</v>
      </c>
      <c r="N24" s="90">
        <v>3</v>
      </c>
      <c r="O24" s="16"/>
      <c r="P24" s="16"/>
      <c r="Q24" s="16"/>
      <c r="R24" s="16"/>
      <c r="S24" s="72" t="e">
        <f>(O24/P24*100)-100</f>
        <v>#DIV/0!</v>
      </c>
      <c r="T24" s="98"/>
      <c r="U24" s="16">
        <f>O24/N24</f>
        <v>0</v>
      </c>
      <c r="V24" s="98">
        <v>2700.9</v>
      </c>
      <c r="W24" s="99">
        <v>5228</v>
      </c>
      <c r="X24" s="99">
        <v>626</v>
      </c>
    </row>
    <row r="25" spans="1:24" s="97" customFormat="1" ht="12.75" customHeight="1">
      <c r="A25" s="114">
        <v>12</v>
      </c>
      <c r="B25" s="110">
        <v>12</v>
      </c>
      <c r="C25" s="88" t="s">
        <v>62</v>
      </c>
      <c r="D25" s="89" t="s">
        <v>53</v>
      </c>
      <c r="E25" s="89" t="s">
        <v>45</v>
      </c>
      <c r="F25" s="90">
        <v>3</v>
      </c>
      <c r="G25" s="90">
        <v>2</v>
      </c>
      <c r="H25" s="27">
        <v>1323.95</v>
      </c>
      <c r="I25" s="27">
        <v>2249.5</v>
      </c>
      <c r="J25" s="102">
        <v>303</v>
      </c>
      <c r="K25" s="27">
        <v>494</v>
      </c>
      <c r="L25" s="80">
        <f>(H25/I25*100)-100</f>
        <v>-41.14469882196043</v>
      </c>
      <c r="M25" s="16">
        <f>H25/G25</f>
        <v>661.975</v>
      </c>
      <c r="N25" s="90">
        <v>2</v>
      </c>
      <c r="O25" s="16"/>
      <c r="P25" s="16"/>
      <c r="Q25" s="27"/>
      <c r="R25" s="27">
        <v>935</v>
      </c>
      <c r="S25" s="72" t="e">
        <f>(O25/P25*100)-100</f>
        <v>#DIV/0!</v>
      </c>
      <c r="T25" s="98">
        <v>12120.06</v>
      </c>
      <c r="U25" s="16">
        <f>O25/N25</f>
        <v>0</v>
      </c>
      <c r="V25" s="98">
        <v>13886.91</v>
      </c>
      <c r="W25" s="99">
        <v>2887</v>
      </c>
      <c r="X25" s="99">
        <v>3190</v>
      </c>
    </row>
    <row r="26" spans="1:24" s="97" customFormat="1" ht="12.75" customHeight="1">
      <c r="A26" s="113">
        <v>13</v>
      </c>
      <c r="B26" s="109">
        <v>10</v>
      </c>
      <c r="C26" s="88" t="s">
        <v>58</v>
      </c>
      <c r="D26" s="89" t="s">
        <v>46</v>
      </c>
      <c r="E26" s="89" t="s">
        <v>36</v>
      </c>
      <c r="F26" s="90">
        <v>6</v>
      </c>
      <c r="G26" s="90">
        <v>6</v>
      </c>
      <c r="H26" s="16">
        <v>1298</v>
      </c>
      <c r="I26" s="16">
        <v>3625</v>
      </c>
      <c r="J26" s="16">
        <v>297</v>
      </c>
      <c r="K26" s="16">
        <v>822</v>
      </c>
      <c r="L26" s="80">
        <f>(H26/I26*100)-100</f>
        <v>-64.19310344827586</v>
      </c>
      <c r="M26" s="16">
        <f>H26/G26</f>
        <v>216.33333333333334</v>
      </c>
      <c r="N26" s="90">
        <v>6</v>
      </c>
      <c r="O26" s="16"/>
      <c r="P26" s="16"/>
      <c r="Q26" s="16"/>
      <c r="R26" s="16">
        <v>1713</v>
      </c>
      <c r="S26" s="72" t="e">
        <f>(O26/P26*100)-100</f>
        <v>#DIV/0!</v>
      </c>
      <c r="T26" s="98">
        <v>80633</v>
      </c>
      <c r="U26" s="16">
        <f>O26/N26</f>
        <v>0</v>
      </c>
      <c r="V26" s="98">
        <v>81933</v>
      </c>
      <c r="W26" s="98">
        <v>19856</v>
      </c>
      <c r="X26" s="99">
        <v>20153</v>
      </c>
    </row>
    <row r="27" spans="1:24" s="97" customFormat="1" ht="12.75">
      <c r="A27" s="113">
        <v>14</v>
      </c>
      <c r="B27" s="109">
        <v>11</v>
      </c>
      <c r="C27" s="88" t="s">
        <v>68</v>
      </c>
      <c r="D27" s="89" t="s">
        <v>69</v>
      </c>
      <c r="E27" s="89" t="s">
        <v>45</v>
      </c>
      <c r="F27" s="90">
        <v>2</v>
      </c>
      <c r="G27" s="90">
        <v>3</v>
      </c>
      <c r="H27" s="27">
        <v>1056.13</v>
      </c>
      <c r="I27" s="27">
        <v>2742.35</v>
      </c>
      <c r="J27" s="102">
        <v>239</v>
      </c>
      <c r="K27" s="27">
        <v>614</v>
      </c>
      <c r="L27" s="80">
        <f>(H27/I27*100)-100</f>
        <v>-61.48813973416959</v>
      </c>
      <c r="M27" s="16">
        <f>H27/G27</f>
        <v>352.04333333333335</v>
      </c>
      <c r="N27" s="90">
        <v>3</v>
      </c>
      <c r="O27" s="16"/>
      <c r="P27" s="16"/>
      <c r="Q27" s="16"/>
      <c r="R27" s="16">
        <v>1285</v>
      </c>
      <c r="S27" s="72" t="e">
        <f>(O27/P27*100)-100</f>
        <v>#DIV/0!</v>
      </c>
      <c r="T27" s="91">
        <v>5778.3</v>
      </c>
      <c r="U27" s="16">
        <f>O27/N27</f>
        <v>0</v>
      </c>
      <c r="V27" s="91">
        <v>7515.48</v>
      </c>
      <c r="W27" s="98">
        <v>1549</v>
      </c>
      <c r="X27" s="105">
        <v>1788</v>
      </c>
    </row>
    <row r="28" spans="1:24" s="97" customFormat="1" ht="12.75">
      <c r="A28" s="113">
        <v>15</v>
      </c>
      <c r="B28" s="109">
        <v>13</v>
      </c>
      <c r="C28" s="88" t="s">
        <v>56</v>
      </c>
      <c r="D28" s="89" t="s">
        <v>46</v>
      </c>
      <c r="E28" s="89" t="s">
        <v>36</v>
      </c>
      <c r="F28" s="90">
        <v>8</v>
      </c>
      <c r="G28" s="90">
        <v>7</v>
      </c>
      <c r="H28" s="27">
        <v>1046</v>
      </c>
      <c r="I28" s="16">
        <v>1821</v>
      </c>
      <c r="J28" s="27">
        <v>238</v>
      </c>
      <c r="K28" s="27">
        <v>397</v>
      </c>
      <c r="L28" s="80">
        <f>(H28/I28*100)-100</f>
        <v>-42.55903349807798</v>
      </c>
      <c r="M28" s="16">
        <f>H28/G28</f>
        <v>149.42857142857142</v>
      </c>
      <c r="N28" s="43">
        <v>7</v>
      </c>
      <c r="O28" s="16"/>
      <c r="P28" s="16"/>
      <c r="Q28" s="16"/>
      <c r="R28" s="16">
        <v>872</v>
      </c>
      <c r="S28" s="72" t="e">
        <f>(O28/P28*100)-100</f>
        <v>#DIV/0!</v>
      </c>
      <c r="T28" s="98">
        <v>119880</v>
      </c>
      <c r="U28" s="16">
        <f>O28/N28</f>
        <v>0</v>
      </c>
      <c r="V28" s="98">
        <v>120965</v>
      </c>
      <c r="W28" s="98">
        <v>28716</v>
      </c>
      <c r="X28" s="99">
        <v>28967</v>
      </c>
    </row>
    <row r="29" spans="1:24" s="97" customFormat="1" ht="12.75">
      <c r="A29" s="113">
        <v>16</v>
      </c>
      <c r="B29" s="109">
        <v>15</v>
      </c>
      <c r="C29" s="88" t="s">
        <v>60</v>
      </c>
      <c r="D29" s="89" t="s">
        <v>47</v>
      </c>
      <c r="E29" s="89" t="s">
        <v>38</v>
      </c>
      <c r="F29" s="90">
        <v>5</v>
      </c>
      <c r="G29" s="90">
        <v>4</v>
      </c>
      <c r="H29" s="117">
        <v>654.15</v>
      </c>
      <c r="I29" s="16">
        <v>1160</v>
      </c>
      <c r="J29" s="117">
        <v>138</v>
      </c>
      <c r="K29" s="16">
        <v>270</v>
      </c>
      <c r="L29" s="80">
        <f>(H29/I29*100)-100</f>
        <v>-43.60775862068965</v>
      </c>
      <c r="M29" s="16">
        <f>H29/G29</f>
        <v>163.5375</v>
      </c>
      <c r="N29" s="43">
        <v>4</v>
      </c>
      <c r="O29" s="92"/>
      <c r="P29" s="92"/>
      <c r="Q29" s="92"/>
      <c r="R29" s="92">
        <v>541</v>
      </c>
      <c r="S29" s="72" t="e">
        <f>(O29/P29*100)-100</f>
        <v>#DIV/0!</v>
      </c>
      <c r="T29" s="95">
        <v>19473.85</v>
      </c>
      <c r="U29" s="16">
        <f>O29/N29</f>
        <v>0</v>
      </c>
      <c r="V29" s="95">
        <v>20432.9</v>
      </c>
      <c r="W29" s="95">
        <v>4706</v>
      </c>
      <c r="X29" s="96">
        <v>4915</v>
      </c>
    </row>
    <row r="30" spans="1:24" ht="12.75">
      <c r="A30" s="113">
        <v>17</v>
      </c>
      <c r="B30" s="109">
        <v>14</v>
      </c>
      <c r="C30" s="88">
        <v>1408</v>
      </c>
      <c r="D30" s="89" t="s">
        <v>37</v>
      </c>
      <c r="E30" s="89" t="s">
        <v>50</v>
      </c>
      <c r="F30" s="90">
        <v>4</v>
      </c>
      <c r="G30" s="90">
        <v>3</v>
      </c>
      <c r="H30" s="16">
        <v>558.95</v>
      </c>
      <c r="I30" s="16">
        <v>1572</v>
      </c>
      <c r="J30" s="16">
        <v>129</v>
      </c>
      <c r="K30" s="16">
        <v>356</v>
      </c>
      <c r="L30" s="80">
        <f>(H30/I30*100)-100</f>
        <v>-64.44338422391857</v>
      </c>
      <c r="M30" s="16">
        <f>H30/G30</f>
        <v>186.3166666666667</v>
      </c>
      <c r="N30" s="43">
        <v>3</v>
      </c>
      <c r="O30" s="92"/>
      <c r="P30" s="92"/>
      <c r="Q30" s="16"/>
      <c r="R30" s="16">
        <v>812</v>
      </c>
      <c r="S30" s="72" t="e">
        <f>(O30/P30*100)-100</f>
        <v>#DIV/0!</v>
      </c>
      <c r="T30" s="98">
        <v>18022.2</v>
      </c>
      <c r="U30" s="16">
        <f>O30/N30</f>
        <v>0</v>
      </c>
      <c r="V30" s="98">
        <v>18991.7</v>
      </c>
      <c r="W30" s="94">
        <v>10923</v>
      </c>
      <c r="X30" s="99">
        <v>4443</v>
      </c>
    </row>
    <row r="31" spans="1:24" ht="12.75">
      <c r="A31" s="113">
        <v>18</v>
      </c>
      <c r="B31" s="109">
        <v>16</v>
      </c>
      <c r="C31" s="88" t="s">
        <v>55</v>
      </c>
      <c r="D31" s="89" t="s">
        <v>47</v>
      </c>
      <c r="E31" s="89" t="s">
        <v>38</v>
      </c>
      <c r="F31" s="90">
        <v>9</v>
      </c>
      <c r="G31" s="90">
        <v>4</v>
      </c>
      <c r="H31" s="92">
        <v>546.3</v>
      </c>
      <c r="I31" s="16">
        <v>1042</v>
      </c>
      <c r="J31" s="92">
        <v>165</v>
      </c>
      <c r="K31" s="16">
        <v>242</v>
      </c>
      <c r="L31" s="80">
        <f>(H31/I31*100)-100</f>
        <v>-47.571976967370446</v>
      </c>
      <c r="M31" s="16">
        <f>H31/G31</f>
        <v>136.575</v>
      </c>
      <c r="N31" s="90">
        <v>4</v>
      </c>
      <c r="O31" s="92"/>
      <c r="P31" s="92"/>
      <c r="Q31" s="92"/>
      <c r="R31" s="92">
        <v>361</v>
      </c>
      <c r="S31" s="72" t="e">
        <f>(O31/P31*100)-100</f>
        <v>#DIV/0!</v>
      </c>
      <c r="T31" s="95">
        <v>76887.15</v>
      </c>
      <c r="U31" s="16">
        <f>O31/N31</f>
        <v>0</v>
      </c>
      <c r="V31" s="119">
        <v>77601.9</v>
      </c>
      <c r="W31" s="119">
        <v>18389</v>
      </c>
      <c r="X31" s="120">
        <v>18598</v>
      </c>
    </row>
    <row r="32" spans="1:24" ht="13.5" thickBot="1">
      <c r="A32" s="115"/>
      <c r="B32" s="111"/>
      <c r="C32" s="4"/>
      <c r="D32" s="17"/>
      <c r="E32" s="17"/>
      <c r="F32" s="42"/>
      <c r="G32" s="42"/>
      <c r="H32" s="16"/>
      <c r="I32" s="16"/>
      <c r="J32" s="25"/>
      <c r="K32" s="25"/>
      <c r="L32" s="70"/>
      <c r="M32" s="16"/>
      <c r="N32" s="87"/>
      <c r="O32" s="29"/>
      <c r="P32" s="29"/>
      <c r="Q32" s="29"/>
      <c r="R32" s="29"/>
      <c r="S32" s="70"/>
      <c r="T32" s="75"/>
      <c r="U32" s="16"/>
      <c r="V32" s="75"/>
      <c r="W32" s="108"/>
      <c r="X32" s="106"/>
    </row>
    <row r="33" spans="1:24" s="41" customFormat="1" ht="12.75" thickBot="1">
      <c r="A33" s="38"/>
      <c r="B33" s="39"/>
      <c r="C33" s="45" t="s">
        <v>39</v>
      </c>
      <c r="D33" s="39"/>
      <c r="E33" s="39"/>
      <c r="F33" s="39"/>
      <c r="G33" s="39">
        <f>SUM(G14:G32)</f>
        <v>93</v>
      </c>
      <c r="H33" s="36">
        <f>SUM(H14:H32)</f>
        <v>143369.2</v>
      </c>
      <c r="I33" s="36">
        <f>SUM(I14:I32)</f>
        <v>165132.25</v>
      </c>
      <c r="J33" s="36">
        <f>SUM(J14:J32)</f>
        <v>32569</v>
      </c>
      <c r="K33" s="36">
        <f>SUM(K14:K32)</f>
        <v>38353</v>
      </c>
      <c r="L33" s="71">
        <f>H33/I33-100%</f>
        <v>-0.13179163973118513</v>
      </c>
      <c r="M33" s="37">
        <f>H33/G33</f>
        <v>1541.604301075269</v>
      </c>
      <c r="N33" s="39">
        <f>SUM(N14:N32)</f>
        <v>93</v>
      </c>
      <c r="O33" s="36">
        <f>SUM(O14:O32)</f>
        <v>0</v>
      </c>
      <c r="P33" s="36">
        <f>SUM(P14:P32)</f>
        <v>0</v>
      </c>
      <c r="Q33" s="36">
        <f>SUM(Q14:Q32)</f>
        <v>0</v>
      </c>
      <c r="R33" s="36">
        <f>SUM(R14:R32)</f>
        <v>77183</v>
      </c>
      <c r="S33" s="71" t="e">
        <f>O33/P33-100%</f>
        <v>#DIV/0!</v>
      </c>
      <c r="T33" s="37">
        <f>SUM(T14:T32)</f>
        <v>1137477.54</v>
      </c>
      <c r="U33" s="37">
        <f>O33/N33</f>
        <v>0</v>
      </c>
      <c r="V33" s="36">
        <f>SUM(V14:V32)</f>
        <v>1307103.4999999998</v>
      </c>
      <c r="W33" s="36">
        <f>SUM(W14:W32)</f>
        <v>302016</v>
      </c>
      <c r="X33" s="40">
        <f>SUM(X14:X32)</f>
        <v>317772</v>
      </c>
    </row>
    <row r="34" spans="8:11" ht="12.75">
      <c r="H34" s="26"/>
      <c r="I34" s="26"/>
      <c r="J34" s="26"/>
      <c r="K34" s="26"/>
    </row>
    <row r="35" spans="3:4" ht="12.75">
      <c r="C35" s="26"/>
      <c r="D35" s="26"/>
    </row>
    <row r="36" spans="3:4" ht="12.75">
      <c r="C36" s="26"/>
      <c r="D36" s="26"/>
    </row>
    <row r="37" spans="3:4" ht="12.75">
      <c r="C37" s="26"/>
      <c r="D37" s="26"/>
    </row>
    <row r="38" spans="3:4" ht="12.75">
      <c r="C38" s="26"/>
      <c r="D38" s="26"/>
    </row>
  </sheetData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workbookViewId="0" topLeftCell="A1">
      <selection activeCell="H26" sqref="H2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32" hidden="1" customWidth="1"/>
    <col min="21" max="21" width="9.7109375" style="32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50" t="s">
        <v>42</v>
      </c>
      <c r="I1" s="1"/>
      <c r="J1" s="50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41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4" t="s">
        <v>0</v>
      </c>
      <c r="K3" s="14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20" t="s">
        <v>1</v>
      </c>
      <c r="D4" s="7"/>
      <c r="E4" s="9"/>
      <c r="F4" s="21" t="s">
        <v>2</v>
      </c>
      <c r="G4" s="22"/>
      <c r="H4" s="22"/>
      <c r="I4" s="22"/>
      <c r="J4" s="73" t="str">
        <f>'WEEKLY COMPETITIVE REPORT'!J4</f>
        <v>02 - Nov   04 - Nov</v>
      </c>
      <c r="K4" s="22"/>
      <c r="L4" s="68"/>
      <c r="M4" s="30"/>
      <c r="N4" s="9"/>
      <c r="O4" s="9"/>
      <c r="P4" s="9"/>
      <c r="Q4" s="9"/>
      <c r="R4" s="9"/>
      <c r="S4" s="9"/>
      <c r="T4" s="33"/>
      <c r="U4" s="33"/>
      <c r="V4" s="65" t="s">
        <v>3</v>
      </c>
      <c r="W4" s="66" t="s">
        <v>0</v>
      </c>
      <c r="X4" s="67">
        <f>'WEEKLY COMPETITIVE REPORT'!X4</f>
        <v>0.6964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4" t="str">
        <f>'WEEKLY COMPETITIVE REPORT'!J5</f>
        <v>01 - Nov   07 - Nov</v>
      </c>
      <c r="K5" s="8"/>
      <c r="L5" s="69"/>
      <c r="M5" s="30"/>
      <c r="N5" s="9"/>
      <c r="O5" s="9"/>
      <c r="P5" s="9"/>
      <c r="Q5" s="9"/>
      <c r="R5" s="9"/>
      <c r="S5" s="9"/>
      <c r="T5" s="33"/>
      <c r="U5" s="33"/>
      <c r="V5" s="48"/>
      <c r="W5" s="9"/>
      <c r="X5" s="49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30"/>
      <c r="L6" s="9"/>
      <c r="M6" s="9"/>
      <c r="N6" s="30"/>
      <c r="O6" s="9"/>
      <c r="P6" s="9"/>
      <c r="Q6" s="9"/>
      <c r="R6" s="9"/>
      <c r="S6" s="9"/>
      <c r="T6" s="33"/>
      <c r="U6" s="33"/>
      <c r="V6" s="48"/>
      <c r="W6" s="9"/>
      <c r="X6" s="49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6" t="str">
        <f>'WEEKLY COMPETITIVE REPORT'!G7</f>
        <v>Week </v>
      </c>
      <c r="H7" s="9"/>
      <c r="I7" s="11" t="s">
        <v>7</v>
      </c>
      <c r="J7" s="46">
        <f>'WEEKLY COMPETITIVE REPORT'!J7</f>
        <v>45</v>
      </c>
      <c r="K7" s="11" t="s">
        <v>7</v>
      </c>
      <c r="L7" s="9"/>
      <c r="M7" s="9"/>
      <c r="N7" s="46"/>
      <c r="O7" s="9"/>
      <c r="P7" s="11" t="s">
        <v>7</v>
      </c>
      <c r="Q7" s="9"/>
      <c r="R7" s="11" t="s">
        <v>7</v>
      </c>
      <c r="S7" s="9"/>
      <c r="T7" s="11" t="s">
        <v>7</v>
      </c>
      <c r="U7" s="11"/>
      <c r="V7" s="47"/>
      <c r="W7" s="11" t="s">
        <v>7</v>
      </c>
      <c r="X7" s="31"/>
    </row>
    <row r="8" spans="1:24" ht="12.75">
      <c r="A8" s="11"/>
      <c r="B8" s="9" t="s">
        <v>29</v>
      </c>
      <c r="C8" s="12" t="s">
        <v>10</v>
      </c>
      <c r="D8" s="11"/>
      <c r="E8" s="11"/>
      <c r="F8" s="11"/>
      <c r="G8" s="11"/>
      <c r="H8" s="11"/>
      <c r="I8" s="11" t="s">
        <v>9</v>
      </c>
      <c r="J8" s="46"/>
      <c r="K8" s="11" t="s">
        <v>9</v>
      </c>
      <c r="L8" s="9"/>
      <c r="M8" s="9"/>
      <c r="N8" s="46"/>
      <c r="O8" s="15"/>
      <c r="P8" s="11" t="s">
        <v>9</v>
      </c>
      <c r="Q8" s="11"/>
      <c r="R8" s="11" t="s">
        <v>9</v>
      </c>
      <c r="S8" s="11"/>
      <c r="T8" s="11" t="s">
        <v>9</v>
      </c>
      <c r="U8" s="11"/>
      <c r="V8" s="47" t="s">
        <v>5</v>
      </c>
      <c r="W8" s="11" t="s">
        <v>9</v>
      </c>
      <c r="X8" s="31">
        <f>'WEEKLY COMPETITIVE REPORT'!X8</f>
        <v>39391</v>
      </c>
    </row>
    <row r="9" spans="1:24" ht="12.75">
      <c r="A9" s="9"/>
      <c r="B9" s="12"/>
      <c r="C9" s="13" t="s">
        <v>30</v>
      </c>
      <c r="D9" s="9"/>
      <c r="E9" s="9"/>
      <c r="F9" s="9" t="s">
        <v>0</v>
      </c>
      <c r="G9" s="64" t="s">
        <v>40</v>
      </c>
      <c r="H9" s="11"/>
      <c r="I9" s="11" t="s">
        <v>11</v>
      </c>
      <c r="J9" s="11"/>
      <c r="K9" s="11" t="s">
        <v>11</v>
      </c>
      <c r="L9" s="11"/>
      <c r="M9" s="11"/>
      <c r="N9" s="11"/>
      <c r="O9" s="11"/>
      <c r="P9" s="11" t="s">
        <v>11</v>
      </c>
      <c r="Q9" s="11"/>
      <c r="R9" s="11" t="s">
        <v>11</v>
      </c>
      <c r="S9" s="11"/>
      <c r="T9" s="11" t="s">
        <v>11</v>
      </c>
      <c r="U9" s="11"/>
      <c r="V9" s="11"/>
      <c r="W9" s="11" t="s">
        <v>11</v>
      </c>
      <c r="X9" s="19"/>
    </row>
    <row r="10" spans="1:24" ht="12.75">
      <c r="A10" s="9"/>
      <c r="B10" s="9"/>
      <c r="C10" s="12"/>
      <c r="D10" s="9"/>
      <c r="E10" s="9"/>
      <c r="F10" s="9"/>
      <c r="G10" s="11"/>
      <c r="H10" s="11"/>
      <c r="I10" s="11" t="s">
        <v>12</v>
      </c>
      <c r="J10" s="11"/>
      <c r="K10" s="11" t="s">
        <v>12</v>
      </c>
      <c r="L10" s="11"/>
      <c r="M10" s="11"/>
      <c r="N10" s="11"/>
      <c r="O10" s="18"/>
      <c r="P10" s="11" t="s">
        <v>12</v>
      </c>
      <c r="Q10" s="11"/>
      <c r="R10" s="11" t="s">
        <v>12</v>
      </c>
      <c r="S10" s="11"/>
      <c r="T10" s="11" t="s">
        <v>12</v>
      </c>
      <c r="U10" s="11"/>
      <c r="V10" s="11"/>
      <c r="W10" s="11" t="s">
        <v>12</v>
      </c>
      <c r="X10" s="11"/>
    </row>
    <row r="11" spans="1:24" ht="13.5" thickBot="1">
      <c r="A11" s="11"/>
      <c r="B11" s="11"/>
      <c r="C11" s="11" t="s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4"/>
      <c r="U11" s="34"/>
      <c r="V11" s="11"/>
      <c r="W11" s="11"/>
      <c r="X11" s="11"/>
    </row>
    <row r="12" spans="1:24" ht="12.75">
      <c r="A12" s="51" t="s">
        <v>13</v>
      </c>
      <c r="B12" s="52" t="s">
        <v>14</v>
      </c>
      <c r="C12" s="52"/>
      <c r="D12" s="52"/>
      <c r="E12" s="52" t="s">
        <v>35</v>
      </c>
      <c r="F12" s="52" t="s">
        <v>15</v>
      </c>
      <c r="G12" s="52" t="s">
        <v>16</v>
      </c>
      <c r="H12" s="52" t="s">
        <v>33</v>
      </c>
      <c r="I12" s="52" t="s">
        <v>31</v>
      </c>
      <c r="J12" s="52" t="s">
        <v>33</v>
      </c>
      <c r="K12" s="52" t="s">
        <v>31</v>
      </c>
      <c r="L12" s="52" t="s">
        <v>17</v>
      </c>
      <c r="M12" s="53" t="s">
        <v>43</v>
      </c>
      <c r="N12" s="52" t="s">
        <v>16</v>
      </c>
      <c r="O12" s="52" t="s">
        <v>32</v>
      </c>
      <c r="P12" s="52" t="s">
        <v>34</v>
      </c>
      <c r="Q12" s="52" t="s">
        <v>32</v>
      </c>
      <c r="R12" s="52" t="s">
        <v>18</v>
      </c>
      <c r="S12" s="52" t="s">
        <v>17</v>
      </c>
      <c r="T12" s="53" t="s">
        <v>20</v>
      </c>
      <c r="U12" s="53" t="s">
        <v>43</v>
      </c>
      <c r="V12" s="52" t="s">
        <v>19</v>
      </c>
      <c r="W12" s="52" t="s">
        <v>20</v>
      </c>
      <c r="X12" s="54" t="s">
        <v>19</v>
      </c>
    </row>
    <row r="13" spans="1:24" ht="13.5" thickBot="1">
      <c r="A13" s="57" t="s">
        <v>15</v>
      </c>
      <c r="B13" s="58" t="s">
        <v>15</v>
      </c>
      <c r="C13" s="58" t="s">
        <v>21</v>
      </c>
      <c r="D13" s="58" t="s">
        <v>22</v>
      </c>
      <c r="E13" s="58" t="s">
        <v>22</v>
      </c>
      <c r="F13" s="58" t="s">
        <v>16</v>
      </c>
      <c r="G13" s="58" t="s">
        <v>23</v>
      </c>
      <c r="H13" s="58" t="s">
        <v>24</v>
      </c>
      <c r="I13" s="58" t="s">
        <v>27</v>
      </c>
      <c r="J13" s="58" t="s">
        <v>25</v>
      </c>
      <c r="K13" s="58" t="s">
        <v>25</v>
      </c>
      <c r="L13" s="58" t="s">
        <v>26</v>
      </c>
      <c r="M13" s="59" t="s">
        <v>44</v>
      </c>
      <c r="N13" s="58" t="s">
        <v>23</v>
      </c>
      <c r="O13" s="58" t="s">
        <v>24</v>
      </c>
      <c r="P13" s="58" t="s">
        <v>24</v>
      </c>
      <c r="Q13" s="58" t="s">
        <v>25</v>
      </c>
      <c r="R13" s="58" t="s">
        <v>25</v>
      </c>
      <c r="S13" s="58" t="s">
        <v>26</v>
      </c>
      <c r="T13" s="59" t="s">
        <v>24</v>
      </c>
      <c r="U13" s="59" t="s">
        <v>44</v>
      </c>
      <c r="V13" s="58" t="s">
        <v>24</v>
      </c>
      <c r="W13" s="58" t="s">
        <v>25</v>
      </c>
      <c r="X13" s="60" t="s">
        <v>25</v>
      </c>
    </row>
    <row r="14" spans="1:24" ht="12.75">
      <c r="A14" s="55">
        <v>1</v>
      </c>
      <c r="B14" s="4">
        <f>'WEEKLY COMPETITIVE REPORT'!B14</f>
        <v>1</v>
      </c>
      <c r="C14" s="4" t="str">
        <f>'WEEKLY COMPETITIVE REPORT'!C14</f>
        <v>PETELINJI ZAJTRK</v>
      </c>
      <c r="D14" s="4" t="str">
        <f>'WEEKLY COMPETITIVE REPORT'!D14</f>
        <v>DOMES</v>
      </c>
      <c r="E14" s="4" t="str">
        <f>'WEEKLY COMPETITIVE REPORT'!E14</f>
        <v>LK</v>
      </c>
      <c r="F14" s="42">
        <f>'WEEKLY COMPETITIVE REPORT'!F14</f>
        <v>3</v>
      </c>
      <c r="G14" s="42">
        <f>'WEEKLY COMPETITIVE REPORT'!G14</f>
        <v>9</v>
      </c>
      <c r="H14" s="16">
        <f>'WEEKLY COMPETITIVE REPORT'!H14/X4</f>
        <v>67869.3854106835</v>
      </c>
      <c r="I14" s="16">
        <f>'WEEKLY COMPETITIVE REPORT'!I14/X4</f>
        <v>73588.4549109707</v>
      </c>
      <c r="J14" s="25">
        <f>'WEEKLY COMPETITIVE REPORT'!J14</f>
        <v>10751</v>
      </c>
      <c r="K14" s="25">
        <f>'WEEKLY COMPETITIVE REPORT'!K14</f>
        <v>11932</v>
      </c>
      <c r="L14" s="70">
        <f>'WEEKLY COMPETITIVE REPORT'!L14</f>
        <v>-7.771693952816747</v>
      </c>
      <c r="M14" s="16">
        <f aca="true" t="shared" si="0" ref="M14:M20">H14/G14</f>
        <v>7541.042823409279</v>
      </c>
      <c r="N14" s="42">
        <f>'WEEKLY COMPETITIVE REPORT'!N14</f>
        <v>9</v>
      </c>
      <c r="O14" s="16">
        <f>'WEEKLY COMPETITIVE REPORT'!O14/X4</f>
        <v>0</v>
      </c>
      <c r="P14" s="16">
        <f>'WEEKLY COMPETITIVE REPORT'!P14/X4</f>
        <v>0</v>
      </c>
      <c r="Q14" s="25">
        <f>'WEEKLY COMPETITIVE REPORT'!Q14</f>
        <v>0</v>
      </c>
      <c r="R14" s="25">
        <f>'WEEKLY COMPETITIVE REPORT'!R14</f>
        <v>23156</v>
      </c>
      <c r="S14" s="70" t="e">
        <f>'WEEKLY COMPETITIVE REPORT'!S14</f>
        <v>#DIV/0!</v>
      </c>
      <c r="T14" s="16">
        <f>'WEEKLY COMPETITIVE REPORT'!T14/X4</f>
        <v>208516.82940838597</v>
      </c>
      <c r="U14" s="16">
        <f aca="true" t="shared" si="1" ref="U14:U20">O14/N14</f>
        <v>0</v>
      </c>
      <c r="V14" s="28">
        <f aca="true" t="shared" si="2" ref="V14:V20">O14+T14</f>
        <v>208516.82940838597</v>
      </c>
      <c r="W14" s="25">
        <f>'WEEKLY COMPETITIVE REPORT'!W14</f>
        <v>36520</v>
      </c>
      <c r="X14" s="61">
        <f>'WEEKLY COMPETITIVE REPORT'!X14</f>
        <v>49703</v>
      </c>
    </row>
    <row r="15" spans="1:24" ht="12.75">
      <c r="A15" s="55">
        <v>2</v>
      </c>
      <c r="B15" s="4">
        <f>'WEEKLY COMPETITIVE REPORT'!B15</f>
        <v>2</v>
      </c>
      <c r="C15" s="4" t="str">
        <f>'WEEKLY COMPETITIVE REPORT'!C15</f>
        <v>THE HEARTBREAK KID</v>
      </c>
      <c r="D15" s="4" t="str">
        <f>'WEEKLY COMPETITIVE REPORT'!D15</f>
        <v>UIP</v>
      </c>
      <c r="E15" s="4" t="str">
        <f>'WEEKLY COMPETITIVE REPORT'!E15</f>
        <v>Karantanija</v>
      </c>
      <c r="F15" s="42">
        <f>'WEEKLY COMPETITIVE REPORT'!F15</f>
        <v>2</v>
      </c>
      <c r="G15" s="42">
        <f>'WEEKLY COMPETITIVE REPORT'!G15</f>
        <v>7</v>
      </c>
      <c r="H15" s="16">
        <f>'WEEKLY COMPETITIVE REPORT'!H15/X4</f>
        <v>48187.823090178055</v>
      </c>
      <c r="I15" s="16">
        <f>'WEEKLY COMPETITIVE REPORT'!I15/X4</f>
        <v>56229.17863296955</v>
      </c>
      <c r="J15" s="25">
        <f>'WEEKLY COMPETITIVE REPORT'!J15</f>
        <v>7612</v>
      </c>
      <c r="K15" s="25">
        <f>'WEEKLY COMPETITIVE REPORT'!K15</f>
        <v>8860</v>
      </c>
      <c r="L15" s="70">
        <f>'WEEKLY COMPETITIVE REPORT'!L15</f>
        <v>-14.301036825169817</v>
      </c>
      <c r="M15" s="16">
        <f t="shared" si="0"/>
        <v>6883.974727168294</v>
      </c>
      <c r="N15" s="42">
        <f>'WEEKLY COMPETITIVE REPORT'!N15</f>
        <v>7</v>
      </c>
      <c r="O15" s="16">
        <f>'WEEKLY COMPETITIVE REPORT'!O15/X4</f>
        <v>0</v>
      </c>
      <c r="P15" s="16">
        <f>'WEEKLY COMPETITIVE REPORT'!P15/X4</f>
        <v>0</v>
      </c>
      <c r="Q15" s="25">
        <f>'WEEKLY COMPETITIVE REPORT'!Q15</f>
        <v>0</v>
      </c>
      <c r="R15" s="25">
        <f>'WEEKLY COMPETITIVE REPORT'!R15</f>
        <v>18995</v>
      </c>
      <c r="S15" s="70" t="e">
        <f>'WEEKLY COMPETITIVE REPORT'!S15</f>
        <v>#DIV/0!</v>
      </c>
      <c r="T15" s="16">
        <f>'WEEKLY COMPETITIVE REPORT'!T15/X4</f>
        <v>116549.3968983343</v>
      </c>
      <c r="U15" s="16">
        <f t="shared" si="1"/>
        <v>0</v>
      </c>
      <c r="V15" s="28">
        <f t="shared" si="2"/>
        <v>116549.3968983343</v>
      </c>
      <c r="W15" s="25">
        <f>'WEEKLY COMPETITIVE REPORT'!W15</f>
        <v>19955</v>
      </c>
      <c r="X15" s="61">
        <f>'WEEKLY COMPETITIVE REPORT'!X15</f>
        <v>27736</v>
      </c>
    </row>
    <row r="16" spans="1:24" ht="12.75">
      <c r="A16" s="55">
        <v>3</v>
      </c>
      <c r="B16" s="4">
        <f>'WEEKLY COMPETITIVE REPORT'!B16</f>
        <v>3</v>
      </c>
      <c r="C16" s="4" t="str">
        <f>'WEEKLY COMPETITIVE REPORT'!C16</f>
        <v>SAW IV</v>
      </c>
      <c r="D16" s="4" t="str">
        <f>'WEEKLY COMPETITIVE REPORT'!D16</f>
        <v>INDEP</v>
      </c>
      <c r="E16" s="4" t="str">
        <f>'WEEKLY COMPETITIVE REPORT'!E16</f>
        <v>Cinemania</v>
      </c>
      <c r="F16" s="42">
        <f>'WEEKLY COMPETITIVE REPORT'!F16</f>
        <v>2</v>
      </c>
      <c r="G16" s="42">
        <f>'WEEKLY COMPETITIVE REPORT'!G16</f>
        <v>4</v>
      </c>
      <c r="H16" s="16">
        <f>'WEEKLY COMPETITIVE REPORT'!H16/X4</f>
        <v>16725.071797817345</v>
      </c>
      <c r="I16" s="16">
        <f>'WEEKLY COMPETITIVE REPORT'!I16/X4</f>
        <v>34534.75014359564</v>
      </c>
      <c r="J16" s="25">
        <f>'WEEKLY COMPETITIVE REPORT'!J16</f>
        <v>2588</v>
      </c>
      <c r="K16" s="25">
        <f>'WEEKLY COMPETITIVE REPORT'!K16</f>
        <v>5280</v>
      </c>
      <c r="L16" s="70">
        <f>'WEEKLY COMPETITIVE REPORT'!L16</f>
        <v>-51.57031185031185</v>
      </c>
      <c r="M16" s="16">
        <f t="shared" si="0"/>
        <v>4181.267949454336</v>
      </c>
      <c r="N16" s="42">
        <f>'WEEKLY COMPETITIVE REPORT'!N16</f>
        <v>4</v>
      </c>
      <c r="O16" s="16">
        <f>'WEEKLY COMPETITIVE REPORT'!O16/X4</f>
        <v>0</v>
      </c>
      <c r="P16" s="16">
        <f>'WEEKLY COMPETITIVE REPORT'!P16/X4</f>
        <v>0</v>
      </c>
      <c r="Q16" s="25">
        <f>'WEEKLY COMPETITIVE REPORT'!Q16</f>
        <v>0</v>
      </c>
      <c r="R16" s="25">
        <f>'WEEKLY COMPETITIVE REPORT'!R16</f>
        <v>9744</v>
      </c>
      <c r="S16" s="70" t="e">
        <f>'WEEKLY COMPETITIVE REPORT'!S16</f>
        <v>#DIV/0!</v>
      </c>
      <c r="T16" s="16">
        <f>'WEEKLY COMPETITIVE REPORT'!T16/X4</f>
        <v>58974.727168294085</v>
      </c>
      <c r="U16" s="16">
        <f t="shared" si="1"/>
        <v>0</v>
      </c>
      <c r="V16" s="28">
        <f t="shared" si="2"/>
        <v>58974.727168294085</v>
      </c>
      <c r="W16" s="25">
        <f>'WEEKLY COMPETITIVE REPORT'!W16</f>
        <v>0</v>
      </c>
      <c r="X16" s="61">
        <f>'WEEKLY COMPETITIVE REPORT'!X16</f>
        <v>13306</v>
      </c>
    </row>
    <row r="17" spans="1:24" ht="12.75">
      <c r="A17" s="55">
        <v>4</v>
      </c>
      <c r="B17" s="4" t="str">
        <f>'WEEKLY COMPETITIVE REPORT'!B17</f>
        <v>New</v>
      </c>
      <c r="C17" s="4" t="str">
        <f>'WEEKLY COMPETITIVE REPORT'!C17</f>
        <v>THE KINGDOM</v>
      </c>
      <c r="D17" s="4" t="str">
        <f>'WEEKLY COMPETITIVE REPORT'!D17</f>
        <v>UIP</v>
      </c>
      <c r="E17" s="4" t="str">
        <f>'WEEKLY COMPETITIVE REPORT'!E17</f>
        <v>Karantanija</v>
      </c>
      <c r="F17" s="42">
        <f>'WEEKLY COMPETITIVE REPORT'!F17</f>
        <v>1</v>
      </c>
      <c r="G17" s="42">
        <f>'WEEKLY COMPETITIVE REPORT'!G17</f>
        <v>4</v>
      </c>
      <c r="H17" s="16">
        <f>'WEEKLY COMPETITIVE REPORT'!H17/X4</f>
        <v>12712.521539345204</v>
      </c>
      <c r="I17" s="16">
        <f>'WEEKLY COMPETITIVE REPORT'!I17/X4</f>
        <v>0</v>
      </c>
      <c r="J17" s="25">
        <f>'WEEKLY COMPETITIVE REPORT'!J17</f>
        <v>1993</v>
      </c>
      <c r="K17" s="25">
        <f>'WEEKLY COMPETITIVE REPORT'!K17</f>
        <v>0</v>
      </c>
      <c r="L17" s="70" t="e">
        <f>'WEEKLY COMPETITIVE REPORT'!L17</f>
        <v>#DIV/0!</v>
      </c>
      <c r="M17" s="16">
        <f t="shared" si="0"/>
        <v>3178.130384836301</v>
      </c>
      <c r="N17" s="42">
        <f>'WEEKLY COMPETITIVE REPORT'!N17</f>
        <v>4</v>
      </c>
      <c r="O17" s="16">
        <f>'WEEKLY COMPETITIVE REPORT'!O17/X4</f>
        <v>0</v>
      </c>
      <c r="P17" s="16">
        <f>'WEEKLY COMPETITIVE REPORT'!P17/X4</f>
        <v>0</v>
      </c>
      <c r="Q17" s="25">
        <f>'WEEKLY COMPETITIVE REPORT'!Q17</f>
        <v>0</v>
      </c>
      <c r="R17" s="25">
        <f>'WEEKLY COMPETITIVE REPORT'!R17</f>
        <v>0</v>
      </c>
      <c r="S17" s="70" t="e">
        <f>'WEEKLY COMPETITIVE REPORT'!S17</f>
        <v>#DIV/0!</v>
      </c>
      <c r="T17" s="16">
        <f>'WEEKLY COMPETITIVE REPORT'!T17/X4</f>
        <v>0</v>
      </c>
      <c r="U17" s="16">
        <f t="shared" si="1"/>
        <v>0</v>
      </c>
      <c r="V17" s="28">
        <f t="shared" si="2"/>
        <v>0</v>
      </c>
      <c r="W17" s="25">
        <f>'WEEKLY COMPETITIVE REPORT'!W17</f>
        <v>0</v>
      </c>
      <c r="X17" s="61">
        <f>'WEEKLY COMPETITIVE REPORT'!X17</f>
        <v>2242</v>
      </c>
    </row>
    <row r="18" spans="1:24" ht="13.5" customHeight="1">
      <c r="A18" s="55">
        <v>5</v>
      </c>
      <c r="B18" s="4">
        <f>'WEEKLY COMPETITIVE REPORT'!B18</f>
        <v>5</v>
      </c>
      <c r="C18" s="4" t="str">
        <f>'WEEKLY COMPETITIVE REPORT'!C18</f>
        <v>RATATOUILLE</v>
      </c>
      <c r="D18" s="4" t="str">
        <f>'WEEKLY COMPETITIVE REPORT'!D18</f>
        <v>BVI</v>
      </c>
      <c r="E18" s="4" t="str">
        <f>'WEEKLY COMPETITIVE REPORT'!E18</f>
        <v>CENEX</v>
      </c>
      <c r="F18" s="42">
        <f>'WEEKLY COMPETITIVE REPORT'!F18</f>
        <v>12</v>
      </c>
      <c r="G18" s="42">
        <f>'WEEKLY COMPETITIVE REPORT'!G18</f>
        <v>12</v>
      </c>
      <c r="H18" s="16">
        <f>'WEEKLY COMPETITIVE REPORT'!H18/X4</f>
        <v>12620.548535324528</v>
      </c>
      <c r="I18" s="16">
        <f>'WEEKLY COMPETITIVE REPORT'!I18/X4</f>
        <v>12237.219988512348</v>
      </c>
      <c r="J18" s="25">
        <f>'WEEKLY COMPETITIVE REPORT'!J18</f>
        <v>2050</v>
      </c>
      <c r="K18" s="25">
        <f>'WEEKLY COMPETITIVE REPORT'!K18</f>
        <v>1933</v>
      </c>
      <c r="L18" s="70">
        <f>'WEEKLY COMPETITIVE REPORT'!L18</f>
        <v>3.1324806383478148</v>
      </c>
      <c r="M18" s="16">
        <f t="shared" si="0"/>
        <v>1051.7123779437106</v>
      </c>
      <c r="N18" s="42">
        <f>'WEEKLY COMPETITIVE REPORT'!N18</f>
        <v>12</v>
      </c>
      <c r="O18" s="16">
        <f>'WEEKLY COMPETITIVE REPORT'!O18/X4</f>
        <v>0</v>
      </c>
      <c r="P18" s="16">
        <f>'WEEKLY COMPETITIVE REPORT'!P18/X4</f>
        <v>0</v>
      </c>
      <c r="Q18" s="25">
        <f>'WEEKLY COMPETITIVE REPORT'!Q18</f>
        <v>0</v>
      </c>
      <c r="R18" s="25">
        <f>'WEEKLY COMPETITIVE REPORT'!R18</f>
        <v>4026</v>
      </c>
      <c r="S18" s="70" t="e">
        <f>'WEEKLY COMPETITIVE REPORT'!S18</f>
        <v>#DIV/0!</v>
      </c>
      <c r="T18" s="16">
        <f>'WEEKLY COMPETITIVE REPORT'!T18/X4</f>
        <v>405525.5600229753</v>
      </c>
      <c r="U18" s="16">
        <f t="shared" si="1"/>
        <v>0</v>
      </c>
      <c r="V18" s="28">
        <f t="shared" si="2"/>
        <v>405525.5600229753</v>
      </c>
      <c r="W18" s="25">
        <f>'WEEKLY COMPETITIVE REPORT'!W18</f>
        <v>71633</v>
      </c>
      <c r="X18" s="61">
        <f>'WEEKLY COMPETITIVE REPORT'!X18</f>
        <v>74023</v>
      </c>
    </row>
    <row r="19" spans="1:24" ht="12.75">
      <c r="A19" s="55">
        <v>6</v>
      </c>
      <c r="B19" s="4">
        <f>'WEEKLY COMPETITIVE REPORT'!B19</f>
        <v>4</v>
      </c>
      <c r="C19" s="4" t="str">
        <f>'WEEKLY COMPETITIVE REPORT'!C19</f>
        <v>RUSH HOUR 3</v>
      </c>
      <c r="D19" s="4" t="str">
        <f>'WEEKLY COMPETITIVE REPORT'!D19</f>
        <v>WB</v>
      </c>
      <c r="E19" s="4" t="str">
        <f>'WEEKLY COMPETITIVE REPORT'!E19</f>
        <v>LK</v>
      </c>
      <c r="F19" s="42">
        <f>'WEEKLY COMPETITIVE REPORT'!F19</f>
        <v>7</v>
      </c>
      <c r="G19" s="42">
        <f>'WEEKLY COMPETITIVE REPORT'!G19</f>
        <v>5</v>
      </c>
      <c r="H19" s="16">
        <f>'WEEKLY COMPETITIVE REPORT'!H19/X4</f>
        <v>12447.085008615737</v>
      </c>
      <c r="I19" s="16">
        <f>'WEEKLY COMPETITIVE REPORT'!I19/X4</f>
        <v>16446.00804135554</v>
      </c>
      <c r="J19" s="25">
        <f>'WEEKLY COMPETITIVE REPORT'!J19</f>
        <v>1954</v>
      </c>
      <c r="K19" s="25">
        <f>'WEEKLY COMPETITIVE REPORT'!K19</f>
        <v>2598</v>
      </c>
      <c r="L19" s="70">
        <f>'WEEKLY COMPETITIVE REPORT'!L19</f>
        <v>-24.31546319741554</v>
      </c>
      <c r="M19" s="16">
        <f t="shared" si="0"/>
        <v>2489.417001723147</v>
      </c>
      <c r="N19" s="42">
        <f>'WEEKLY COMPETITIVE REPORT'!N19</f>
        <v>5</v>
      </c>
      <c r="O19" s="16">
        <f>'WEEKLY COMPETITIVE REPORT'!O19/X4</f>
        <v>0</v>
      </c>
      <c r="P19" s="16">
        <f>'WEEKLY COMPETITIVE REPORT'!P19/X4</f>
        <v>0</v>
      </c>
      <c r="Q19" s="25">
        <f>'WEEKLY COMPETITIVE REPORT'!Q19</f>
        <v>0</v>
      </c>
      <c r="R19" s="25">
        <f>'WEEKLY COMPETITIVE REPORT'!R19</f>
        <v>5195</v>
      </c>
      <c r="S19" s="70" t="e">
        <f>'WEEKLY COMPETITIVE REPORT'!S19</f>
        <v>#DIV/0!</v>
      </c>
      <c r="T19" s="16">
        <f>'WEEKLY COMPETITIVE REPORT'!T19/X4</f>
        <v>196144.18437679493</v>
      </c>
      <c r="U19" s="16">
        <f t="shared" si="1"/>
        <v>0</v>
      </c>
      <c r="V19" s="28">
        <f t="shared" si="2"/>
        <v>196144.18437679493</v>
      </c>
      <c r="W19" s="25">
        <f>'WEEKLY COMPETITIVE REPORT'!W19</f>
        <v>32791</v>
      </c>
      <c r="X19" s="61">
        <f>'WEEKLY COMPETITIVE REPORT'!X19</f>
        <v>35329</v>
      </c>
    </row>
    <row r="20" spans="1:24" ht="12.75">
      <c r="A20" s="55">
        <v>7</v>
      </c>
      <c r="B20" s="4">
        <f>'WEEKLY COMPETITIVE REPORT'!B20</f>
        <v>9</v>
      </c>
      <c r="C20" s="4" t="str">
        <f>'WEEKLY COMPETITIVE REPORT'!C20</f>
        <v>NANNY DIARIES</v>
      </c>
      <c r="D20" s="4" t="str">
        <f>'WEEKLY COMPETITIVE REPORT'!D20</f>
        <v>INDEP</v>
      </c>
      <c r="E20" s="4" t="str">
        <f>'WEEKLY COMPETITIVE REPORT'!E20</f>
        <v>Cinemania</v>
      </c>
      <c r="F20" s="42">
        <f>'WEEKLY COMPETITIVE REPORT'!F20</f>
        <v>3</v>
      </c>
      <c r="G20" s="42">
        <f>'WEEKLY COMPETITIVE REPORT'!G20</f>
        <v>3</v>
      </c>
      <c r="H20" s="16">
        <f>'WEEKLY COMPETITIVE REPORT'!H20/X4</f>
        <v>6156.232050545663</v>
      </c>
      <c r="I20" s="16">
        <f>'WEEKLY COMPETITIVE REPORT'!I20/X4</f>
        <v>0</v>
      </c>
      <c r="J20" s="25">
        <f>'WEEKLY COMPETITIVE REPORT'!J20</f>
        <v>981</v>
      </c>
      <c r="K20" s="25">
        <f>'WEEKLY COMPETITIVE REPORT'!K20</f>
        <v>861</v>
      </c>
      <c r="L20" s="70" t="e">
        <f>'WEEKLY COMPETITIVE REPORT'!L20</f>
        <v>#DIV/0!</v>
      </c>
      <c r="M20" s="16">
        <f t="shared" si="0"/>
        <v>2052.0773501818876</v>
      </c>
      <c r="N20" s="42">
        <f>'WEEKLY COMPETITIVE REPORT'!N20</f>
        <v>3</v>
      </c>
      <c r="O20" s="16">
        <f>'WEEKLY COMPETITIVE REPORT'!O20/X4</f>
        <v>0</v>
      </c>
      <c r="P20" s="16">
        <f>'WEEKLY COMPETITIVE REPORT'!P20/X4</f>
        <v>0</v>
      </c>
      <c r="Q20" s="25">
        <f>'WEEKLY COMPETITIVE REPORT'!Q20</f>
        <v>0</v>
      </c>
      <c r="R20" s="25">
        <f>'WEEKLY COMPETITIVE REPORT'!R20</f>
        <v>1897</v>
      </c>
      <c r="S20" s="70" t="e">
        <f>'WEEKLY COMPETITIVE REPORT'!S20</f>
        <v>#DIV/0!</v>
      </c>
      <c r="T20" s="16">
        <f>'WEEKLY COMPETITIVE REPORT'!T20/X4</f>
        <v>23566.55657668007</v>
      </c>
      <c r="U20" s="16">
        <f t="shared" si="1"/>
        <v>0</v>
      </c>
      <c r="V20" s="28">
        <f t="shared" si="2"/>
        <v>23566.55657668007</v>
      </c>
      <c r="W20" s="25">
        <f>'WEEKLY COMPETITIVE REPORT'!W20</f>
        <v>24155</v>
      </c>
      <c r="X20" s="61">
        <f>'WEEKLY COMPETITIVE REPORT'!X20</f>
        <v>5007</v>
      </c>
    </row>
    <row r="21" spans="1:24" ht="12.75">
      <c r="A21" s="55">
        <v>8</v>
      </c>
      <c r="B21" s="4">
        <f>'WEEKLY COMPETITIVE REPORT'!B21</f>
        <v>7</v>
      </c>
      <c r="C21" s="4" t="str">
        <f>'WEEKLY COMPETITIVE REPORT'!C21</f>
        <v>SUPERBAD</v>
      </c>
      <c r="D21" s="4" t="str">
        <f>'WEEKLY COMPETITIVE REPORT'!D21</f>
        <v>SONY</v>
      </c>
      <c r="E21" s="4" t="str">
        <f>'WEEKLY COMPETITIVE REPORT'!E21</f>
        <v>CF</v>
      </c>
      <c r="F21" s="42">
        <f>'WEEKLY COMPETITIVE REPORT'!F21</f>
        <v>4</v>
      </c>
      <c r="G21" s="42">
        <f>'WEEKLY COMPETITIVE REPORT'!G21</f>
        <v>7</v>
      </c>
      <c r="H21" s="16">
        <f>'WEEKLY COMPETITIVE REPORT'!H21/X4</f>
        <v>6066.427340608845</v>
      </c>
      <c r="I21" s="16" t="e">
        <f>'WEEKLY COMPETITIVE REPORT'!I21/X11</f>
        <v>#DIV/0!</v>
      </c>
      <c r="J21" s="25">
        <f>'WEEKLY COMPETITIVE REPORT'!J21</f>
        <v>990</v>
      </c>
      <c r="K21" s="25">
        <f>'WEEKLY COMPETITIVE REPORT'!K21</f>
        <v>1200</v>
      </c>
      <c r="L21" s="70">
        <f>'WEEKLY COMPETITIVE REPORT'!L21</f>
        <v>-19.87216447917457</v>
      </c>
      <c r="M21" s="16">
        <f aca="true" t="shared" si="3" ref="M21:M33">H21/G21</f>
        <v>866.632477229835</v>
      </c>
      <c r="N21" s="42">
        <f>'WEEKLY COMPETITIVE REPORT'!N21</f>
        <v>7</v>
      </c>
      <c r="O21" s="16">
        <f>'WEEKLY COMPETITIVE REPORT'!O21/X4</f>
        <v>0</v>
      </c>
      <c r="P21" s="16" t="e">
        <f>'WEEKLY COMPETITIVE REPORT'!P21/X11</f>
        <v>#DIV/0!</v>
      </c>
      <c r="Q21" s="25">
        <f>'WEEKLY COMPETITIVE REPORT'!Q21</f>
        <v>0</v>
      </c>
      <c r="R21" s="25">
        <f>'WEEKLY COMPETITIVE REPORT'!R21</f>
        <v>2410</v>
      </c>
      <c r="S21" s="70" t="e">
        <f>'WEEKLY COMPETITIVE REPORT'!S21</f>
        <v>#DIV/0!</v>
      </c>
      <c r="T21" s="16">
        <f>'WEEKLY COMPETITIVE REPORT'!T21/X4</f>
        <v>60222.57323377369</v>
      </c>
      <c r="U21" s="16">
        <f aca="true" t="shared" si="4" ref="U21:U33">O21/N21</f>
        <v>0</v>
      </c>
      <c r="V21" s="28">
        <f aca="true" t="shared" si="5" ref="V21:V33">O21+T21</f>
        <v>60222.57323377369</v>
      </c>
      <c r="W21" s="25">
        <f>'WEEKLY COMPETITIVE REPORT'!W21</f>
        <v>10229</v>
      </c>
      <c r="X21" s="61">
        <f>'WEEKLY COMPETITIVE REPORT'!X21</f>
        <v>11219</v>
      </c>
    </row>
    <row r="22" spans="1:24" ht="12.75">
      <c r="A22" s="55">
        <v>9</v>
      </c>
      <c r="B22" s="4">
        <f>'WEEKLY COMPETITIVE REPORT'!B22</f>
        <v>6</v>
      </c>
      <c r="C22" s="4" t="str">
        <f>'WEEKLY COMPETITIVE REPORT'!C22</f>
        <v>RENDITION</v>
      </c>
      <c r="D22" s="4" t="str">
        <f>'WEEKLY COMPETITIVE REPORT'!D22</f>
        <v>WB</v>
      </c>
      <c r="E22" s="4" t="str">
        <f>'WEEKLY COMPETITIVE REPORT'!E22</f>
        <v>LK</v>
      </c>
      <c r="F22" s="42">
        <f>'WEEKLY COMPETITIVE REPORT'!F22</f>
        <v>2</v>
      </c>
      <c r="G22" s="42">
        <f>'WEEKLY COMPETITIVE REPORT'!G22</f>
        <v>4</v>
      </c>
      <c r="H22" s="16">
        <f>'WEEKLY COMPETITIVE REPORT'!H22/X4</f>
        <v>5520.505456634118</v>
      </c>
      <c r="I22" s="16" t="e">
        <f>'WEEKLY COMPETITIVE REPORT'!I22/X11</f>
        <v>#DIV/0!</v>
      </c>
      <c r="J22" s="25">
        <f>'WEEKLY COMPETITIVE REPORT'!J22</f>
        <v>853</v>
      </c>
      <c r="K22" s="25">
        <f>'WEEKLY COMPETITIVE REPORT'!K22</f>
        <v>1347</v>
      </c>
      <c r="L22" s="70">
        <f>'WEEKLY COMPETITIVE REPORT'!L22</f>
        <v>-36.94472691487617</v>
      </c>
      <c r="M22" s="16">
        <f t="shared" si="3"/>
        <v>1380.1263641585294</v>
      </c>
      <c r="N22" s="42">
        <f>'WEEKLY COMPETITIVE REPORT'!N22</f>
        <v>4</v>
      </c>
      <c r="O22" s="16">
        <f>'WEEKLY COMPETITIVE REPORT'!O22/X4</f>
        <v>0</v>
      </c>
      <c r="P22" s="16" t="e">
        <f>'WEEKLY COMPETITIVE REPORT'!P22/X11</f>
        <v>#DIV/0!</v>
      </c>
      <c r="Q22" s="25">
        <f>'WEEKLY COMPETITIVE REPORT'!Q22</f>
        <v>0</v>
      </c>
      <c r="R22" s="25">
        <f>'WEEKLY COMPETITIVE REPORT'!R22</f>
        <v>2554</v>
      </c>
      <c r="S22" s="70" t="e">
        <f>'WEEKLY COMPETITIVE REPORT'!S22</f>
        <v>#DIV/0!</v>
      </c>
      <c r="T22" s="16">
        <f>'WEEKLY COMPETITIVE REPORT'!T22/X4</f>
        <v>16446.43882825962</v>
      </c>
      <c r="U22" s="16">
        <f t="shared" si="4"/>
        <v>0</v>
      </c>
      <c r="V22" s="28">
        <f t="shared" si="5"/>
        <v>16446.43882825962</v>
      </c>
      <c r="W22" s="25">
        <f>'WEEKLY COMPETITIVE REPORT'!W22</f>
        <v>2729</v>
      </c>
      <c r="X22" s="61">
        <f>'WEEKLY COMPETITIVE REPORT'!X22</f>
        <v>3894</v>
      </c>
    </row>
    <row r="23" spans="1:24" ht="12.75">
      <c r="A23" s="55">
        <v>10</v>
      </c>
      <c r="B23" s="4">
        <f>'WEEKLY COMPETITIVE REPORT'!B23</f>
        <v>8</v>
      </c>
      <c r="C23" s="4" t="str">
        <f>'WEEKLY COMPETITIVE REPORT'!C23</f>
        <v>STARDUST</v>
      </c>
      <c r="D23" s="4" t="str">
        <f>'WEEKLY COMPETITIVE REPORT'!D23</f>
        <v>UIP</v>
      </c>
      <c r="E23" s="4" t="str">
        <f>'WEEKLY COMPETITIVE REPORT'!E23</f>
        <v>Karantanija</v>
      </c>
      <c r="F23" s="42">
        <f>'WEEKLY COMPETITIVE REPORT'!F23</f>
        <v>5</v>
      </c>
      <c r="G23" s="42">
        <f>'WEEKLY COMPETITIVE REPORT'!G23</f>
        <v>6</v>
      </c>
      <c r="H23" s="16">
        <f>'WEEKLY COMPETITIVE REPORT'!H23/X4</f>
        <v>5163.699023549684</v>
      </c>
      <c r="I23" s="16" t="e">
        <f>'WEEKLY COMPETITIVE REPORT'!I23/X11</f>
        <v>#DIV/0!</v>
      </c>
      <c r="J23" s="25">
        <f>'WEEKLY COMPETITIVE REPORT'!J23</f>
        <v>806</v>
      </c>
      <c r="K23" s="25">
        <f>'WEEKLY COMPETITIVE REPORT'!K23</f>
        <v>1147</v>
      </c>
      <c r="L23" s="70">
        <f>'WEEKLY COMPETITIVE REPORT'!L23</f>
        <v>-29.77933997266159</v>
      </c>
      <c r="M23" s="16">
        <f t="shared" si="3"/>
        <v>860.6165039249473</v>
      </c>
      <c r="N23" s="42">
        <f>'WEEKLY COMPETITIVE REPORT'!N23</f>
        <v>6</v>
      </c>
      <c r="O23" s="16">
        <f>'WEEKLY COMPETITIVE REPORT'!O23/X4</f>
        <v>0</v>
      </c>
      <c r="P23" s="16" t="e">
        <f>'WEEKLY COMPETITIVE REPORT'!P23/X11</f>
        <v>#DIV/0!</v>
      </c>
      <c r="Q23" s="25">
        <f>'WEEKLY COMPETITIVE REPORT'!Q23</f>
        <v>0</v>
      </c>
      <c r="R23" s="25">
        <f>'WEEKLY COMPETITIVE REPORT'!R23</f>
        <v>2687</v>
      </c>
      <c r="S23" s="70" t="e">
        <f>'WEEKLY COMPETITIVE REPORT'!S23</f>
        <v>#DIV/0!</v>
      </c>
      <c r="T23" s="16">
        <f>'WEEKLY COMPETITIVE REPORT'!T23/X4</f>
        <v>69543.3658816772</v>
      </c>
      <c r="U23" s="16">
        <f t="shared" si="4"/>
        <v>0</v>
      </c>
      <c r="V23" s="28">
        <f t="shared" si="5"/>
        <v>69543.3658816772</v>
      </c>
      <c r="W23" s="25">
        <f>'WEEKLY COMPETITIVE REPORT'!W23</f>
        <v>11750</v>
      </c>
      <c r="X23" s="61">
        <f>'WEEKLY COMPETITIVE REPORT'!X23</f>
        <v>12633</v>
      </c>
    </row>
    <row r="24" spans="1:24" ht="12.75">
      <c r="A24" s="55">
        <v>11</v>
      </c>
      <c r="B24" s="4" t="str">
        <f>'WEEKLY COMPETITIVE REPORT'!B24</f>
        <v>New</v>
      </c>
      <c r="C24" s="4" t="str">
        <f>'WEEKLY COMPETITIVE REPORT'!C24</f>
        <v>DELTA FARCE</v>
      </c>
      <c r="D24" s="4" t="str">
        <f>'WEEKLY COMPETITIVE REPORT'!D24</f>
        <v>IND</v>
      </c>
      <c r="E24" s="4" t="str">
        <f>'WEEKLY COMPETITIVE REPORT'!E24</f>
        <v>Cinemania</v>
      </c>
      <c r="F24" s="42">
        <f>'WEEKLY COMPETITIVE REPORT'!F24</f>
        <v>1</v>
      </c>
      <c r="G24" s="42">
        <f>'WEEKLY COMPETITIVE REPORT'!G24</f>
        <v>3</v>
      </c>
      <c r="H24" s="16">
        <f>'WEEKLY COMPETITIVE REPORT'!H24/X4</f>
        <v>3092.6191843767947</v>
      </c>
      <c r="I24" s="16" t="e">
        <f>'WEEKLY COMPETITIVE REPORT'!I24/X11</f>
        <v>#DIV/0!</v>
      </c>
      <c r="J24" s="25">
        <f>'WEEKLY COMPETITIVE REPORT'!J24</f>
        <v>482</v>
      </c>
      <c r="K24" s="25">
        <f>'WEEKLY COMPETITIVE REPORT'!K24</f>
        <v>0</v>
      </c>
      <c r="L24" s="70" t="e">
        <f>'WEEKLY COMPETITIVE REPORT'!L24</f>
        <v>#DIV/0!</v>
      </c>
      <c r="M24" s="16">
        <f t="shared" si="3"/>
        <v>1030.8730614589315</v>
      </c>
      <c r="N24" s="42">
        <f>'WEEKLY COMPETITIVE REPORT'!N24</f>
        <v>3</v>
      </c>
      <c r="O24" s="16">
        <f>'WEEKLY COMPETITIVE REPORT'!O24/X4</f>
        <v>0</v>
      </c>
      <c r="P24" s="16" t="e">
        <f>'WEEKLY COMPETITIVE REPORT'!P24/X11</f>
        <v>#DIV/0!</v>
      </c>
      <c r="Q24" s="25">
        <f>'WEEKLY COMPETITIVE REPORT'!Q24</f>
        <v>0</v>
      </c>
      <c r="R24" s="25">
        <f>'WEEKLY COMPETITIVE REPORT'!R24</f>
        <v>0</v>
      </c>
      <c r="S24" s="70" t="e">
        <f>'WEEKLY COMPETITIVE REPORT'!S24</f>
        <v>#DIV/0!</v>
      </c>
      <c r="T24" s="16">
        <f>'WEEKLY COMPETITIVE REPORT'!T24/X4</f>
        <v>0</v>
      </c>
      <c r="U24" s="16">
        <f t="shared" si="4"/>
        <v>0</v>
      </c>
      <c r="V24" s="28">
        <f t="shared" si="5"/>
        <v>0</v>
      </c>
      <c r="W24" s="25">
        <f>'WEEKLY COMPETITIVE REPORT'!W24</f>
        <v>5228</v>
      </c>
      <c r="X24" s="61">
        <f>'WEEKLY COMPETITIVE REPORT'!X24</f>
        <v>626</v>
      </c>
    </row>
    <row r="25" spans="1:24" ht="12.75">
      <c r="A25" s="56">
        <v>12</v>
      </c>
      <c r="B25" s="4">
        <f>'WEEKLY COMPETITIVE REPORT'!B25</f>
        <v>12</v>
      </c>
      <c r="C25" s="4" t="str">
        <f>'WEEKLY COMPETITIVE REPORT'!C25</f>
        <v>RESIDENT EVIL: EXTINCTION</v>
      </c>
      <c r="D25" s="4" t="str">
        <f>'WEEKLY COMPETITIVE REPORT'!D25</f>
        <v>SONY</v>
      </c>
      <c r="E25" s="4" t="str">
        <f>'WEEKLY COMPETITIVE REPORT'!E25</f>
        <v>CF</v>
      </c>
      <c r="F25" s="42">
        <f>'WEEKLY COMPETITIVE REPORT'!F25</f>
        <v>3</v>
      </c>
      <c r="G25" s="42">
        <f>'WEEKLY COMPETITIVE REPORT'!G25</f>
        <v>2</v>
      </c>
      <c r="H25" s="16">
        <f>'WEEKLY COMPETITIVE REPORT'!H25/X4</f>
        <v>1901.1344055140723</v>
      </c>
      <c r="I25" s="16" t="e">
        <f>'WEEKLY COMPETITIVE REPORT'!I25/X11</f>
        <v>#DIV/0!</v>
      </c>
      <c r="J25" s="25">
        <f>'WEEKLY COMPETITIVE REPORT'!J25</f>
        <v>303</v>
      </c>
      <c r="K25" s="25">
        <f>'WEEKLY COMPETITIVE REPORT'!K25</f>
        <v>494</v>
      </c>
      <c r="L25" s="70">
        <f>'WEEKLY COMPETITIVE REPORT'!L25</f>
        <v>-41.14469882196043</v>
      </c>
      <c r="M25" s="16">
        <f t="shared" si="3"/>
        <v>950.5672027570362</v>
      </c>
      <c r="N25" s="42">
        <f>'WEEKLY COMPETITIVE REPORT'!N25</f>
        <v>2</v>
      </c>
      <c r="O25" s="16">
        <f>'WEEKLY COMPETITIVE REPORT'!O25/X4</f>
        <v>0</v>
      </c>
      <c r="P25" s="16" t="e">
        <f>'WEEKLY COMPETITIVE REPORT'!P25/X11</f>
        <v>#DIV/0!</v>
      </c>
      <c r="Q25" s="25">
        <f>'WEEKLY COMPETITIVE REPORT'!Q25</f>
        <v>0</v>
      </c>
      <c r="R25" s="25">
        <f>'WEEKLY COMPETITIVE REPORT'!R25</f>
        <v>935</v>
      </c>
      <c r="S25" s="70" t="e">
        <f>'WEEKLY COMPETITIVE REPORT'!S25</f>
        <v>#DIV/0!</v>
      </c>
      <c r="T25" s="16">
        <f>'WEEKLY COMPETITIVE REPORT'!T25/X4</f>
        <v>17403.877082136703</v>
      </c>
      <c r="U25" s="16">
        <f t="shared" si="4"/>
        <v>0</v>
      </c>
      <c r="V25" s="28">
        <f t="shared" si="5"/>
        <v>17403.877082136703</v>
      </c>
      <c r="W25" s="25">
        <f>'WEEKLY COMPETITIVE REPORT'!W25</f>
        <v>2887</v>
      </c>
      <c r="X25" s="61">
        <f>'WEEKLY COMPETITIVE REPORT'!X25</f>
        <v>3190</v>
      </c>
    </row>
    <row r="26" spans="1:24" ht="12.75" customHeight="1">
      <c r="A26" s="55">
        <v>13</v>
      </c>
      <c r="B26" s="4">
        <f>'WEEKLY COMPETITIVE REPORT'!B26</f>
        <v>10</v>
      </c>
      <c r="C26" s="4" t="str">
        <f>'WEEKLY COMPETITIVE REPORT'!C26</f>
        <v>I NOW PRONOUNCE YOU CHUCK AND LARRY</v>
      </c>
      <c r="D26" s="4" t="str">
        <f>'WEEKLY COMPETITIVE REPORT'!D26</f>
        <v>UIP</v>
      </c>
      <c r="E26" s="4" t="str">
        <f>'WEEKLY COMPETITIVE REPORT'!E26</f>
        <v>Karantanija</v>
      </c>
      <c r="F26" s="42">
        <f>'WEEKLY COMPETITIVE REPORT'!F26</f>
        <v>6</v>
      </c>
      <c r="G26" s="42">
        <f>'WEEKLY COMPETITIVE REPORT'!G26</f>
        <v>6</v>
      </c>
      <c r="H26" s="16">
        <f>'WEEKLY COMPETITIVE REPORT'!H26/X4</f>
        <v>1863.8713383113152</v>
      </c>
      <c r="I26" s="16" t="e">
        <f>'WEEKLY COMPETITIVE REPORT'!I26/X11</f>
        <v>#DIV/0!</v>
      </c>
      <c r="J26" s="25">
        <f>'WEEKLY COMPETITIVE REPORT'!J26</f>
        <v>297</v>
      </c>
      <c r="K26" s="25">
        <f>'WEEKLY COMPETITIVE REPORT'!K26</f>
        <v>822</v>
      </c>
      <c r="L26" s="70">
        <f>'WEEKLY COMPETITIVE REPORT'!L26</f>
        <v>-64.19310344827586</v>
      </c>
      <c r="M26" s="16">
        <f t="shared" si="3"/>
        <v>310.64522305188586</v>
      </c>
      <c r="N26" s="42">
        <f>'WEEKLY COMPETITIVE REPORT'!N26</f>
        <v>6</v>
      </c>
      <c r="O26" s="16">
        <f>'WEEKLY COMPETITIVE REPORT'!O26/X4</f>
        <v>0</v>
      </c>
      <c r="P26" s="16" t="e">
        <f>'WEEKLY COMPETITIVE REPORT'!P26/X11</f>
        <v>#DIV/0!</v>
      </c>
      <c r="Q26" s="25">
        <f>'WEEKLY COMPETITIVE REPORT'!Q26</f>
        <v>0</v>
      </c>
      <c r="R26" s="25">
        <f>'WEEKLY COMPETITIVE REPORT'!R26</f>
        <v>1713</v>
      </c>
      <c r="S26" s="70" t="e">
        <f>'WEEKLY COMPETITIVE REPORT'!S26</f>
        <v>#DIV/0!</v>
      </c>
      <c r="T26" s="16">
        <f>'WEEKLY COMPETITIVE REPORT'!T26/X4</f>
        <v>115785.4681217691</v>
      </c>
      <c r="U26" s="16">
        <f t="shared" si="4"/>
        <v>0</v>
      </c>
      <c r="V26" s="28">
        <f t="shared" si="5"/>
        <v>115785.4681217691</v>
      </c>
      <c r="W26" s="25">
        <f>'WEEKLY COMPETITIVE REPORT'!W26</f>
        <v>19856</v>
      </c>
      <c r="X26" s="61">
        <f>'WEEKLY COMPETITIVE REPORT'!X26</f>
        <v>20153</v>
      </c>
    </row>
    <row r="27" spans="1:24" ht="12.75" customHeight="1">
      <c r="A27" s="55">
        <v>14</v>
      </c>
      <c r="B27" s="4">
        <f>'WEEKLY COMPETITIVE REPORT'!B27</f>
        <v>11</v>
      </c>
      <c r="C27" s="4" t="str">
        <f>'WEEKLY COMPETITIVE REPORT'!C27</f>
        <v>DARK IS RISING</v>
      </c>
      <c r="D27" s="4" t="str">
        <f>'WEEKLY COMPETITIVE REPORT'!D27</f>
        <v>FOX</v>
      </c>
      <c r="E27" s="4" t="str">
        <f>'WEEKLY COMPETITIVE REPORT'!E27</f>
        <v>CF</v>
      </c>
      <c r="F27" s="42">
        <f>'WEEKLY COMPETITIVE REPORT'!F27</f>
        <v>2</v>
      </c>
      <c r="G27" s="42">
        <f>'WEEKLY COMPETITIVE REPORT'!G27</f>
        <v>3</v>
      </c>
      <c r="H27" s="16">
        <f>'WEEKLY COMPETITIVE REPORT'!H27/X4</f>
        <v>1516.556576680069</v>
      </c>
      <c r="I27" s="16">
        <f>'WEEKLY COMPETITIVE REPORT'!I27/X17</f>
        <v>1.2231712756467439</v>
      </c>
      <c r="J27" s="25">
        <f>'WEEKLY COMPETITIVE REPORT'!J27</f>
        <v>239</v>
      </c>
      <c r="K27" s="25">
        <f>'WEEKLY COMPETITIVE REPORT'!K27</f>
        <v>614</v>
      </c>
      <c r="L27" s="70">
        <f>'WEEKLY COMPETITIVE REPORT'!L27</f>
        <v>-61.48813973416959</v>
      </c>
      <c r="M27" s="16">
        <f t="shared" si="3"/>
        <v>505.5188588933563</v>
      </c>
      <c r="N27" s="42">
        <f>'WEEKLY COMPETITIVE REPORT'!N27</f>
        <v>3</v>
      </c>
      <c r="O27" s="16">
        <f>'WEEKLY COMPETITIVE REPORT'!O27/X4</f>
        <v>0</v>
      </c>
      <c r="P27" s="16">
        <f>'WEEKLY COMPETITIVE REPORT'!P27/X17</f>
        <v>0</v>
      </c>
      <c r="Q27" s="25">
        <f>'WEEKLY COMPETITIVE REPORT'!Q27</f>
        <v>0</v>
      </c>
      <c r="R27" s="25">
        <f>'WEEKLY COMPETITIVE REPORT'!R27</f>
        <v>1285</v>
      </c>
      <c r="S27" s="70" t="e">
        <f>'WEEKLY COMPETITIVE REPORT'!S27</f>
        <v>#DIV/0!</v>
      </c>
      <c r="T27" s="16">
        <f>'WEEKLY COMPETITIVE REPORT'!T27/X4</f>
        <v>8297.386559448592</v>
      </c>
      <c r="U27" s="16">
        <f t="shared" si="4"/>
        <v>0</v>
      </c>
      <c r="V27" s="28">
        <f t="shared" si="5"/>
        <v>8297.386559448592</v>
      </c>
      <c r="W27" s="25">
        <f>'WEEKLY COMPETITIVE REPORT'!W27</f>
        <v>1549</v>
      </c>
      <c r="X27" s="61">
        <f>'WEEKLY COMPETITIVE REPORT'!X27</f>
        <v>1788</v>
      </c>
    </row>
    <row r="28" spans="1:24" ht="12.75">
      <c r="A28" s="55">
        <v>15</v>
      </c>
      <c r="B28" s="4">
        <f>'WEEKLY COMPETITIVE REPORT'!B28</f>
        <v>13</v>
      </c>
      <c r="C28" s="4" t="str">
        <f>'WEEKLY COMPETITIVE REPORT'!C28</f>
        <v>BOURNE ULTIMATUM</v>
      </c>
      <c r="D28" s="4" t="str">
        <f>'WEEKLY COMPETITIVE REPORT'!D28</f>
        <v>UIP</v>
      </c>
      <c r="E28" s="4" t="str">
        <f>'WEEKLY COMPETITIVE REPORT'!E28</f>
        <v>Karantanija</v>
      </c>
      <c r="F28" s="42">
        <f>'WEEKLY COMPETITIVE REPORT'!F28</f>
        <v>8</v>
      </c>
      <c r="G28" s="42">
        <f>'WEEKLY COMPETITIVE REPORT'!G28</f>
        <v>7</v>
      </c>
      <c r="H28" s="16">
        <f>'WEEKLY COMPETITIVE REPORT'!H28/X4</f>
        <v>1502.0103388856978</v>
      </c>
      <c r="I28" s="16">
        <f>'WEEKLY COMPETITIVE REPORT'!I28/X17</f>
        <v>0.812221231043711</v>
      </c>
      <c r="J28" s="25">
        <f>'WEEKLY COMPETITIVE REPORT'!J28</f>
        <v>238</v>
      </c>
      <c r="K28" s="25">
        <f>'WEEKLY COMPETITIVE REPORT'!K28</f>
        <v>397</v>
      </c>
      <c r="L28" s="70">
        <f>'WEEKLY COMPETITIVE REPORT'!L28</f>
        <v>-42.55903349807798</v>
      </c>
      <c r="M28" s="16">
        <f t="shared" si="3"/>
        <v>214.57290555509968</v>
      </c>
      <c r="N28" s="42">
        <f>'WEEKLY COMPETITIVE REPORT'!N28</f>
        <v>7</v>
      </c>
      <c r="O28" s="16">
        <f>'WEEKLY COMPETITIVE REPORT'!O28/X4</f>
        <v>0</v>
      </c>
      <c r="P28" s="16">
        <f>'WEEKLY COMPETITIVE REPORT'!P28/X17</f>
        <v>0</v>
      </c>
      <c r="Q28" s="25">
        <f>'WEEKLY COMPETITIVE REPORT'!Q28</f>
        <v>0</v>
      </c>
      <c r="R28" s="25">
        <f>'WEEKLY COMPETITIVE REPORT'!R28</f>
        <v>872</v>
      </c>
      <c r="S28" s="70" t="e">
        <f>'WEEKLY COMPETITIVE REPORT'!S28</f>
        <v>#DIV/0!</v>
      </c>
      <c r="T28" s="16">
        <f>'WEEKLY COMPETITIVE REPORT'!T28/X4</f>
        <v>172142.44686961515</v>
      </c>
      <c r="U28" s="16">
        <f t="shared" si="4"/>
        <v>0</v>
      </c>
      <c r="V28" s="28">
        <f t="shared" si="5"/>
        <v>172142.44686961515</v>
      </c>
      <c r="W28" s="25">
        <f>'WEEKLY COMPETITIVE REPORT'!W28</f>
        <v>28716</v>
      </c>
      <c r="X28" s="61">
        <f>'WEEKLY COMPETITIVE REPORT'!X28</f>
        <v>28967</v>
      </c>
    </row>
    <row r="29" spans="1:24" ht="12.75">
      <c r="A29" s="55">
        <v>16</v>
      </c>
      <c r="B29" s="4">
        <f>'WEEKLY COMPETITIVE REPORT'!B29</f>
        <v>15</v>
      </c>
      <c r="C29" s="4" t="str">
        <f>'WEEKLY COMPETITIVE REPORT'!C29</f>
        <v>THE BRAVE ONE</v>
      </c>
      <c r="D29" s="4" t="str">
        <f>'WEEKLY COMPETITIVE REPORT'!D29</f>
        <v>WB</v>
      </c>
      <c r="E29" s="4" t="str">
        <f>'WEEKLY COMPETITIVE REPORT'!E29</f>
        <v>LK</v>
      </c>
      <c r="F29" s="42">
        <f>'WEEKLY COMPETITIVE REPORT'!F29</f>
        <v>5</v>
      </c>
      <c r="G29" s="42">
        <f>'WEEKLY COMPETITIVE REPORT'!G29</f>
        <v>4</v>
      </c>
      <c r="H29" s="16">
        <f>'WEEKLY COMPETITIVE REPORT'!H29/X4</f>
        <v>939.3308443423319</v>
      </c>
      <c r="I29" s="16">
        <f>'WEEKLY COMPETITIVE REPORT'!I29/X17</f>
        <v>0.5173951828724354</v>
      </c>
      <c r="J29" s="25">
        <f>'WEEKLY COMPETITIVE REPORT'!J29</f>
        <v>138</v>
      </c>
      <c r="K29" s="25">
        <f>'WEEKLY COMPETITIVE REPORT'!K29</f>
        <v>270</v>
      </c>
      <c r="L29" s="70">
        <f>'WEEKLY COMPETITIVE REPORT'!L29</f>
        <v>-43.60775862068965</v>
      </c>
      <c r="M29" s="16">
        <f t="shared" si="3"/>
        <v>234.83271108558299</v>
      </c>
      <c r="N29" s="42">
        <f>'WEEKLY COMPETITIVE REPORT'!N29</f>
        <v>4</v>
      </c>
      <c r="O29" s="16">
        <f>'WEEKLY COMPETITIVE REPORT'!O29/X4</f>
        <v>0</v>
      </c>
      <c r="P29" s="16">
        <f>'WEEKLY COMPETITIVE REPORT'!P29/X17</f>
        <v>0</v>
      </c>
      <c r="Q29" s="25">
        <f>'WEEKLY COMPETITIVE REPORT'!Q29</f>
        <v>0</v>
      </c>
      <c r="R29" s="25">
        <f>'WEEKLY COMPETITIVE REPORT'!R29</f>
        <v>541</v>
      </c>
      <c r="S29" s="70" t="e">
        <f>'WEEKLY COMPETITIVE REPORT'!S29</f>
        <v>#DIV/0!</v>
      </c>
      <c r="T29" s="16">
        <f>'WEEKLY COMPETITIVE REPORT'!T29/X4</f>
        <v>27963.598506605398</v>
      </c>
      <c r="U29" s="16">
        <f t="shared" si="4"/>
        <v>0</v>
      </c>
      <c r="V29" s="28">
        <f t="shared" si="5"/>
        <v>27963.598506605398</v>
      </c>
      <c r="W29" s="25">
        <f>'WEEKLY COMPETITIVE REPORT'!W29</f>
        <v>4706</v>
      </c>
      <c r="X29" s="61">
        <f>'WEEKLY COMPETITIVE REPORT'!X29</f>
        <v>4915</v>
      </c>
    </row>
    <row r="30" spans="1:24" ht="12.75">
      <c r="A30" s="55">
        <v>17</v>
      </c>
      <c r="B30" s="4" t="e">
        <f>'WEEKLY COMPETITIVE REPORT'!#REF!</f>
        <v>#REF!</v>
      </c>
      <c r="C30" s="4" t="e">
        <f>'WEEKLY COMPETITIVE REPORT'!#REF!</f>
        <v>#REF!</v>
      </c>
      <c r="D30" s="4" t="e">
        <f>'WEEKLY COMPETITIVE REPORT'!#REF!</f>
        <v>#REF!</v>
      </c>
      <c r="E30" s="4" t="e">
        <f>'WEEKLY COMPETITIVE REPORT'!#REF!</f>
        <v>#REF!</v>
      </c>
      <c r="F30" s="42" t="e">
        <f>'WEEKLY COMPETITIVE REPORT'!#REF!</f>
        <v>#REF!</v>
      </c>
      <c r="G30" s="42" t="e">
        <f>'WEEKLY COMPETITIVE REPORT'!#REF!</f>
        <v>#REF!</v>
      </c>
      <c r="H30" s="16" t="e">
        <f>'WEEKLY COMPETITIVE REPORT'!#REF!/X4</f>
        <v>#REF!</v>
      </c>
      <c r="I30" s="16" t="e">
        <f>'WEEKLY COMPETITIVE REPORT'!#REF!/X17</f>
        <v>#REF!</v>
      </c>
      <c r="J30" s="25" t="e">
        <f>'WEEKLY COMPETITIVE REPORT'!#REF!</f>
        <v>#REF!</v>
      </c>
      <c r="K30" s="25" t="e">
        <f>'WEEKLY COMPETITIVE REPORT'!#REF!</f>
        <v>#REF!</v>
      </c>
      <c r="L30" s="70" t="e">
        <f>'WEEKLY COMPETITIVE REPORT'!#REF!</f>
        <v>#REF!</v>
      </c>
      <c r="M30" s="16" t="e">
        <f t="shared" si="3"/>
        <v>#REF!</v>
      </c>
      <c r="N30" s="42" t="e">
        <f>'WEEKLY COMPETITIVE REPORT'!#REF!</f>
        <v>#REF!</v>
      </c>
      <c r="O30" s="16" t="e">
        <f>'WEEKLY COMPETITIVE REPORT'!#REF!/X4</f>
        <v>#REF!</v>
      </c>
      <c r="P30" s="16" t="e">
        <f>'WEEKLY COMPETITIVE REPORT'!#REF!/X17</f>
        <v>#REF!</v>
      </c>
      <c r="Q30" s="25" t="e">
        <f>'WEEKLY COMPETITIVE REPORT'!#REF!</f>
        <v>#REF!</v>
      </c>
      <c r="R30" s="25" t="e">
        <f>'WEEKLY COMPETITIVE REPORT'!#REF!</f>
        <v>#REF!</v>
      </c>
      <c r="S30" s="70" t="e">
        <f>'WEEKLY COMPETITIVE REPORT'!#REF!</f>
        <v>#REF!</v>
      </c>
      <c r="T30" s="16" t="e">
        <f>'WEEKLY COMPETITIVE REPORT'!#REF!/X4</f>
        <v>#REF!</v>
      </c>
      <c r="U30" s="16" t="e">
        <f t="shared" si="4"/>
        <v>#REF!</v>
      </c>
      <c r="V30" s="28" t="e">
        <f t="shared" si="5"/>
        <v>#REF!</v>
      </c>
      <c r="W30" s="25" t="e">
        <f>'WEEKLY COMPETITIVE REPORT'!#REF!</f>
        <v>#REF!</v>
      </c>
      <c r="X30" s="61" t="e">
        <f>'WEEKLY COMPETITIVE REPORT'!#REF!</f>
        <v>#REF!</v>
      </c>
    </row>
    <row r="31" spans="1:24" ht="12.75">
      <c r="A31" s="55">
        <v>18</v>
      </c>
      <c r="B31" s="4">
        <f>'WEEKLY COMPETITIVE REPORT'!B30</f>
        <v>14</v>
      </c>
      <c r="C31" s="4">
        <f>'WEEKLY COMPETITIVE REPORT'!C30</f>
        <v>1408</v>
      </c>
      <c r="D31" s="4" t="str">
        <f>'WEEKLY COMPETITIVE REPORT'!D30</f>
        <v>INDEP</v>
      </c>
      <c r="E31" s="4" t="str">
        <f>'WEEKLY COMPETITIVE REPORT'!E30</f>
        <v>Cinemania</v>
      </c>
      <c r="F31" s="42">
        <f>'WEEKLY COMPETITIVE REPORT'!F30</f>
        <v>4</v>
      </c>
      <c r="G31" s="42">
        <f>'WEEKLY COMPETITIVE REPORT'!G30</f>
        <v>3</v>
      </c>
      <c r="H31" s="16">
        <f>'WEEKLY COMPETITIVE REPORT'!H30/X4</f>
        <v>802.6278001148765</v>
      </c>
      <c r="I31" s="16">
        <f>'WEEKLY COMPETITIVE REPORT'!I30/X17</f>
        <v>0.7011596788581623</v>
      </c>
      <c r="J31" s="25">
        <f>'WEEKLY COMPETITIVE REPORT'!J30</f>
        <v>129</v>
      </c>
      <c r="K31" s="25">
        <f>'WEEKLY COMPETITIVE REPORT'!K30</f>
        <v>356</v>
      </c>
      <c r="L31" s="70">
        <f>'WEEKLY COMPETITIVE REPORT'!L30</f>
        <v>-64.44338422391857</v>
      </c>
      <c r="M31" s="16">
        <f t="shared" si="3"/>
        <v>267.54260003829216</v>
      </c>
      <c r="N31" s="42">
        <f>'WEEKLY COMPETITIVE REPORT'!N30</f>
        <v>3</v>
      </c>
      <c r="O31" s="16">
        <f>'WEEKLY COMPETITIVE REPORT'!O30/X4</f>
        <v>0</v>
      </c>
      <c r="P31" s="16">
        <f>'WEEKLY COMPETITIVE REPORT'!P30/X17</f>
        <v>0</v>
      </c>
      <c r="Q31" s="25">
        <f>'WEEKLY COMPETITIVE REPORT'!Q30</f>
        <v>0</v>
      </c>
      <c r="R31" s="25">
        <f>'WEEKLY COMPETITIVE REPORT'!R30</f>
        <v>812</v>
      </c>
      <c r="S31" s="70" t="e">
        <f>'WEEKLY COMPETITIVE REPORT'!S30</f>
        <v>#DIV/0!</v>
      </c>
      <c r="T31" s="16">
        <f>'WEEKLY COMPETITIVE REPORT'!T30/X4</f>
        <v>25879.092475588743</v>
      </c>
      <c r="U31" s="16">
        <f t="shared" si="4"/>
        <v>0</v>
      </c>
      <c r="V31" s="28">
        <f t="shared" si="5"/>
        <v>25879.092475588743</v>
      </c>
      <c r="W31" s="25">
        <f>'WEEKLY COMPETITIVE REPORT'!W30</f>
        <v>10923</v>
      </c>
      <c r="X31" s="61">
        <f>'WEEKLY COMPETITIVE REPORT'!X30</f>
        <v>4443</v>
      </c>
    </row>
    <row r="32" spans="1:24" ht="12.75">
      <c r="A32" s="55">
        <v>19</v>
      </c>
      <c r="B32" s="4">
        <f>'WEEKLY COMPETITIVE REPORT'!B31</f>
        <v>16</v>
      </c>
      <c r="C32" s="4" t="str">
        <f>'WEEKLY COMPETITIVE REPORT'!C31</f>
        <v>NO RESERVATIONS</v>
      </c>
      <c r="D32" s="4" t="str">
        <f>'WEEKLY COMPETITIVE REPORT'!D31</f>
        <v>WB</v>
      </c>
      <c r="E32" s="4" t="str">
        <f>'WEEKLY COMPETITIVE REPORT'!E31</f>
        <v>LK</v>
      </c>
      <c r="F32" s="42">
        <f>'WEEKLY COMPETITIVE REPORT'!F31</f>
        <v>9</v>
      </c>
      <c r="G32" s="42">
        <f>'WEEKLY COMPETITIVE REPORT'!G31</f>
        <v>4</v>
      </c>
      <c r="H32" s="16">
        <f>'WEEKLY COMPETITIVE REPORT'!H31/X4</f>
        <v>784.4629523262493</v>
      </c>
      <c r="I32" s="16">
        <f>'WEEKLY COMPETITIVE REPORT'!I31/X17</f>
        <v>0.4647636039250669</v>
      </c>
      <c r="J32" s="25">
        <f>'WEEKLY COMPETITIVE REPORT'!J31</f>
        <v>165</v>
      </c>
      <c r="K32" s="25">
        <f>'WEEKLY COMPETITIVE REPORT'!K31</f>
        <v>242</v>
      </c>
      <c r="L32" s="70">
        <f>'WEEKLY COMPETITIVE REPORT'!L31</f>
        <v>-47.571976967370446</v>
      </c>
      <c r="M32" s="16">
        <f t="shared" si="3"/>
        <v>196.1157380815623</v>
      </c>
      <c r="N32" s="42">
        <f>'WEEKLY COMPETITIVE REPORT'!N31</f>
        <v>4</v>
      </c>
      <c r="O32" s="16">
        <f>'WEEKLY COMPETITIVE REPORT'!O31/X4</f>
        <v>0</v>
      </c>
      <c r="P32" s="16">
        <f>'WEEKLY COMPETITIVE REPORT'!P31/X17</f>
        <v>0</v>
      </c>
      <c r="Q32" s="25">
        <f>'WEEKLY COMPETITIVE REPORT'!Q31</f>
        <v>0</v>
      </c>
      <c r="R32" s="25">
        <f>'WEEKLY COMPETITIVE REPORT'!R31</f>
        <v>361</v>
      </c>
      <c r="S32" s="70" t="e">
        <f>'WEEKLY COMPETITIVE REPORT'!S31</f>
        <v>#DIV/0!</v>
      </c>
      <c r="T32" s="16">
        <f>'WEEKLY COMPETITIVE REPORT'!T31/X4</f>
        <v>110406.59103963239</v>
      </c>
      <c r="U32" s="16">
        <f t="shared" si="4"/>
        <v>0</v>
      </c>
      <c r="V32" s="28">
        <f t="shared" si="5"/>
        <v>110406.59103963239</v>
      </c>
      <c r="W32" s="25">
        <f>'WEEKLY COMPETITIVE REPORT'!W31</f>
        <v>18389</v>
      </c>
      <c r="X32" s="61">
        <f>'WEEKLY COMPETITIVE REPORT'!X31</f>
        <v>18598</v>
      </c>
    </row>
    <row r="33" spans="1:24" ht="13.5" thickBot="1">
      <c r="A33" s="55">
        <v>20</v>
      </c>
      <c r="B33" s="4">
        <f>'WEEKLY COMPETITIVE REPORT'!B32</f>
        <v>0</v>
      </c>
      <c r="C33" s="4">
        <f>'WEEKLY COMPETITIVE REPORT'!C32</f>
        <v>0</v>
      </c>
      <c r="D33" s="4">
        <f>'WEEKLY COMPETITIVE REPORT'!D32</f>
        <v>0</v>
      </c>
      <c r="E33" s="4">
        <f>'WEEKLY COMPETITIVE REPORT'!E32</f>
        <v>0</v>
      </c>
      <c r="F33" s="42">
        <f>'WEEKLY COMPETITIVE REPORT'!F32</f>
        <v>0</v>
      </c>
      <c r="G33" s="42">
        <f>'WEEKLY COMPETITIVE REPORT'!G32</f>
        <v>0</v>
      </c>
      <c r="H33" s="16">
        <f>'WEEKLY COMPETITIVE REPORT'!H32/X4</f>
        <v>0</v>
      </c>
      <c r="I33" s="16">
        <f>'WEEKLY COMPETITIVE REPORT'!I32/X17</f>
        <v>0</v>
      </c>
      <c r="J33" s="25">
        <f>'WEEKLY COMPETITIVE REPORT'!J32</f>
        <v>0</v>
      </c>
      <c r="K33" s="25">
        <f>'WEEKLY COMPETITIVE REPORT'!K32</f>
        <v>0</v>
      </c>
      <c r="L33" s="70">
        <f>'WEEKLY COMPETITIVE REPORT'!L32</f>
        <v>0</v>
      </c>
      <c r="M33" s="16" t="e">
        <f t="shared" si="3"/>
        <v>#DIV/0!</v>
      </c>
      <c r="N33" s="42">
        <f>'WEEKLY COMPETITIVE REPORT'!N32</f>
        <v>0</v>
      </c>
      <c r="O33" s="16">
        <f>'WEEKLY COMPETITIVE REPORT'!O32/X4</f>
        <v>0</v>
      </c>
      <c r="P33" s="16">
        <f>'WEEKLY COMPETITIVE REPORT'!P32/X17</f>
        <v>0</v>
      </c>
      <c r="Q33" s="25">
        <f>'WEEKLY COMPETITIVE REPORT'!Q32</f>
        <v>0</v>
      </c>
      <c r="R33" s="25">
        <f>'WEEKLY COMPETITIVE REPORT'!R32</f>
        <v>0</v>
      </c>
      <c r="S33" s="70">
        <f>'WEEKLY COMPETITIVE REPORT'!S32</f>
        <v>0</v>
      </c>
      <c r="T33" s="16">
        <f>'WEEKLY COMPETITIVE REPORT'!T32/X4</f>
        <v>0</v>
      </c>
      <c r="U33" s="16" t="e">
        <f t="shared" si="4"/>
        <v>#DIV/0!</v>
      </c>
      <c r="V33" s="28">
        <f t="shared" si="5"/>
        <v>0</v>
      </c>
      <c r="W33" s="25">
        <f>'WEEKLY COMPETITIVE REPORT'!W32</f>
        <v>0</v>
      </c>
      <c r="X33" s="61">
        <f>'WEEKLY COMPETITIVE REPORT'!X32</f>
        <v>0</v>
      </c>
    </row>
    <row r="34" spans="1:24" s="41" customFormat="1" ht="12.75" thickBot="1">
      <c r="A34" s="38"/>
      <c r="B34" s="39"/>
      <c r="C34" s="62" t="str">
        <f>'WEEKLY COMPETITIVE REPORT'!C33</f>
        <v>T O T A L</v>
      </c>
      <c r="D34" s="62">
        <f>'WEEKLY COMPETITIVE REPORT'!D33</f>
        <v>0</v>
      </c>
      <c r="E34" s="62">
        <f>'WEEKLY COMPETITIVE REPORT'!E33</f>
        <v>0</v>
      </c>
      <c r="F34" s="63">
        <f>'WEEKLY COMPETITIVE REPORT'!F33</f>
        <v>0</v>
      </c>
      <c r="G34" s="45">
        <f>'WEEKLY COMPETITIVE REPORT'!G33</f>
        <v>93</v>
      </c>
      <c r="H34" s="37" t="e">
        <f>SUM(H14:H33)</f>
        <v>#REF!</v>
      </c>
      <c r="I34" s="36" t="e">
        <f>SUM(I14:I33)</f>
        <v>#DIV/0!</v>
      </c>
      <c r="J34" s="36" t="e">
        <f>SUM(J14:J33)</f>
        <v>#REF!</v>
      </c>
      <c r="K34" s="36" t="e">
        <f>SUM(K14:K33)</f>
        <v>#REF!</v>
      </c>
      <c r="L34" s="35" t="e">
        <f>H34/I34-100%</f>
        <v>#REF!</v>
      </c>
      <c r="M34" s="37" t="e">
        <f>H34/G34</f>
        <v>#REF!</v>
      </c>
      <c r="N34" s="45">
        <f>'WEEKLY COMPETITIVE REPORT'!N33</f>
        <v>93</v>
      </c>
      <c r="O34" s="36" t="e">
        <f>SUM(O14:O33)</f>
        <v>#REF!</v>
      </c>
      <c r="P34" s="36" t="e">
        <f>SUM(P14:P33)</f>
        <v>#DIV/0!</v>
      </c>
      <c r="Q34" s="36" t="e">
        <f>SUM(Q14:Q33)</f>
        <v>#REF!</v>
      </c>
      <c r="R34" s="36" t="e">
        <f>SUM(R14:R33)</f>
        <v>#REF!</v>
      </c>
      <c r="S34" s="71" t="e">
        <f>O34/P34-100%</f>
        <v>#REF!</v>
      </c>
      <c r="T34" s="36" t="e">
        <f>SUM(T14:T33)</f>
        <v>#REF!</v>
      </c>
      <c r="U34" s="37" t="e">
        <f>O34/N34</f>
        <v>#REF!</v>
      </c>
      <c r="V34" s="36" t="e">
        <f>SUM(V14:V33)</f>
        <v>#REF!</v>
      </c>
      <c r="W34" s="36" t="e">
        <f>SUM(W14:W33)</f>
        <v>#REF!</v>
      </c>
      <c r="X34" s="40" t="e">
        <f>SUM(X14:X33)</f>
        <v>#REF!</v>
      </c>
    </row>
    <row r="35" spans="8:11" ht="12.75">
      <c r="H35" s="26"/>
      <c r="I35" s="26"/>
      <c r="J35" s="26"/>
      <c r="K35" s="26"/>
    </row>
  </sheetData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Ales</cp:lastModifiedBy>
  <cp:lastPrinted>2007-10-29T14:49:27Z</cp:lastPrinted>
  <dcterms:created xsi:type="dcterms:W3CDTF">1998-07-08T11:15:35Z</dcterms:created>
  <dcterms:modified xsi:type="dcterms:W3CDTF">2007-11-05T13:56:02Z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