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326" windowWidth="19320" windowHeight="982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<sst xmlns="http://schemas.openxmlformats.org/spreadsheetml/2006/main" count="230" uniqueCount="75">
  <si>
    <t xml:space="preserve"> </t>
  </si>
  <si>
    <r>
      <t xml:space="preserve">TERRITORY :  </t>
    </r>
    <r>
      <rPr>
        <b/>
        <sz val="8"/>
        <rFont val="Arial"/>
        <family val="0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</si>
  <si>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</si>
  <si>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</si>
  <si>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</si>
  <si>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</si>
  <si>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</si>
  <si>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</si>
  <si>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</si>
  <si>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</si>
  <si>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</si>
  <si>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</si>
  <si>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</si>
  <si>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</si>
  <si>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</si>
  <si>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</si>
  <si>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</si>
  <si>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</si>
  <si>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</si>
  <si>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</si>
  <si>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</si>
  <si>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</si>
  <si>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</si>
  <si>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</si>
  <si>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</si>
  <si>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</si>
  <si>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</si>
  <si>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</si>
  <si>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</si>
  <si>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</si>
  <si>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</si>
  <si>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</si>
  <si>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</si>
  <si>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</si>
  <si>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</si>
  <si>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</si>
  <si>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</si>
  <si>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INDEP</t>
  </si>
  <si>
    <t>LK</t>
  </si>
  <si>
    <t>T O T A L</t>
  </si>
  <si>
    <t>All amouts in $ US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</si>
  <si>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</si>
  <si>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</si>
  <si>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</si>
  <si>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</si>
  <si>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</si>
  <si>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UIP</t>
  </si>
  <si>
    <t>WB</t>
  </si>
  <si>
    <t>All amouts in Euro (L.C.)</t>
  </si>
  <si>
    <t>New</t>
  </si>
  <si>
    <t>Cinemania</t>
  </si>
  <si>
    <t>SONY</t>
  </si>
  <si>
    <t>RUSH HOUR 3</t>
  </si>
  <si>
    <t>I NOW PRONOUNCE YOU CHUCK AND LARRY</t>
  </si>
  <si>
    <t>STARDUST</t>
  </si>
  <si>
    <t>SUPERBAD</t>
  </si>
  <si>
    <t>RESIDENT EVIL: EXTINCTION</t>
  </si>
  <si>
    <t>NANNY DIARIES</t>
  </si>
  <si>
    <t>PETELINJI ZAJTRK</t>
  </si>
  <si>
    <t>DOMES</t>
  </si>
  <si>
    <t>THE HEARTBREAK KID</t>
  </si>
  <si>
    <t>RENDITION</t>
  </si>
  <si>
    <t>DARK IS RISING</t>
  </si>
  <si>
    <t>FOX</t>
  </si>
  <si>
    <t>SAW IV</t>
  </si>
  <si>
    <t>THE KINGDOM</t>
  </si>
  <si>
    <t>DELTA FARCE</t>
  </si>
  <si>
    <t>IND</t>
  </si>
  <si>
    <t>08 - Nov   14 - Nov</t>
  </si>
  <si>
    <t>09 - Nov   11 - Nov</t>
  </si>
  <si>
    <t>BALLS OF FURY</t>
  </si>
  <si>
    <t>INVASION</t>
  </si>
  <si>
    <t>RATATOUILLE</t>
  </si>
  <si>
    <t>BVI</t>
  </si>
  <si>
    <t>CENEX</t>
  </si>
</sst>
</file>

<file path=xl/styles.xml><?xml version="1.0" encoding="utf-8"?>
<styleSheet xmlns="http://schemas.openxmlformats.org/spreadsheetml/2006/main">
  <numFmts count="4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HRK&quot;;\-#,##0\ &quot;HRK&quot;"/>
    <numFmt numFmtId="173" formatCode="#,##0\ &quot;HRK&quot;;[Red]\-#,##0\ &quot;HRK&quot;"/>
    <numFmt numFmtId="174" formatCode="#,##0.00\ &quot;HRK&quot;;\-#,##0.00\ &quot;HRK&quot;"/>
    <numFmt numFmtId="175" formatCode="#,##0.00\ &quot;HRK&quot;;[Red]\-#,##0.00\ &quot;HRK&quot;"/>
    <numFmt numFmtId="176" formatCode="_-* #,##0\ &quot;HRK&quot;_-;\-* #,##0\ &quot;HRK&quot;_-;_-* &quot;-&quot;\ &quot;HRK&quot;_-;_-@_-"/>
    <numFmt numFmtId="177" formatCode="_-* #,##0\ _H_R_K_-;\-* #,##0\ _H_R_K_-;_-* &quot;-&quot;\ _H_R_K_-;_-@_-"/>
    <numFmt numFmtId="178" formatCode="_-* #,##0.00\ &quot;HRK&quot;_-;\-* #,##0.00\ &quot;HRK&quot;_-;_-* &quot;-&quot;??\ &quot;HRK&quot;_-;_-@_-"/>
    <numFmt numFmtId="179" formatCode="_-* #,##0.00\ _H_R_K_-;\-* #,##0.00\ _H_R_K_-;_-* &quot;-&quot;??\ _H_R_K_-;_-@_-"/>
    <numFmt numFmtId="180" formatCode="dd/\ mmm/\ yy"/>
    <numFmt numFmtId="181" formatCode="_(* #,##0.00_);_(* \(#,##0.00\);_(* &quot;-&quot;_);_(@_)"/>
    <numFmt numFmtId="182" formatCode="_(* #,##0_);_(* \(#,##0\);_(* &quot;-&quot;_);_(@_)"/>
    <numFmt numFmtId="183" formatCode="&quot;True&quot;;&quot;True&quot;;&quot;False&quot;"/>
    <numFmt numFmtId="184" formatCode="&quot;On&quot;;&quot;On&quot;;&quot;Off&quot;"/>
    <numFmt numFmtId="185" formatCode="#,##0\ _S_I_T"/>
    <numFmt numFmtId="186" formatCode="_(* #,##0.00_);_(* \(#,##0.00\);_(* &quot;-&quot;??_);_(@_)"/>
    <numFmt numFmtId="187" formatCode="#.000;\-#.000"/>
    <numFmt numFmtId="188" formatCode="_-* #,##0\ _S_I_T_-;\-* #,##0\ _S_I_T_-;_-* &quot;-&quot;??\ _S_I_T_-;_-@_-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#,##0.00&quot;Sk&quot;_);[Red]\(#,##0.00&quot;Sk&quot;\)"/>
    <numFmt numFmtId="192" formatCode="#,##0&quot;Sk&quot;_);[Red]\(#,##0&quot;Sk&quot;\)"/>
    <numFmt numFmtId="193" formatCode="#,##0.00\ [$SIT-424];\-#,##0.00\ [$SIT-424]"/>
    <numFmt numFmtId="194" formatCode="mmm/dd/yy"/>
    <numFmt numFmtId="195" formatCode="0.0000"/>
    <numFmt numFmtId="196" formatCode="0.000"/>
    <numFmt numFmtId="197" formatCode="0.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9"/>
      <name val="Arial"/>
      <family val="0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b/>
      <sz val="9"/>
      <name val="Arial CE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9" fontId="0" fillId="0" borderId="0" xfId="17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4" xfId="0" applyNumberFormat="1" applyFont="1" applyFill="1" applyBorder="1" applyAlignment="1">
      <alignment horizontal="right"/>
    </xf>
    <xf numFmtId="3" fontId="6" fillId="0" borderId="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0" fontId="6" fillId="0" borderId="8" xfId="0" applyNumberFormat="1" applyFont="1" applyFill="1" applyBorder="1" applyAlignment="1">
      <alignment horizontal="center"/>
    </xf>
    <xf numFmtId="3" fontId="6" fillId="0" borderId="8" xfId="0" applyNumberFormat="1" applyFont="1" applyBorder="1" applyAlignment="1">
      <alignment/>
    </xf>
    <xf numFmtId="3" fontId="6" fillId="0" borderId="8" xfId="0" applyNumberFormat="1" applyFont="1" applyFill="1" applyBorder="1" applyAlignment="1">
      <alignment horizontal="right"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3" fontId="6" fillId="0" borderId="18" xfId="0" applyNumberFormat="1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2" fontId="5" fillId="0" borderId="22" xfId="0" applyNumberFormat="1" applyFont="1" applyBorder="1" applyAlignment="1">
      <alignment horizontal="left"/>
    </xf>
    <xf numFmtId="16" fontId="5" fillId="0" borderId="23" xfId="0" applyNumberFormat="1" applyFont="1" applyBorder="1" applyAlignment="1">
      <alignment/>
    </xf>
    <xf numFmtId="16" fontId="5" fillId="0" borderId="24" xfId="0" applyNumberFormat="1" applyFont="1" applyBorder="1" applyAlignment="1">
      <alignment/>
    </xf>
    <xf numFmtId="4" fontId="6" fillId="0" borderId="1" xfId="0" applyNumberFormat="1" applyFont="1" applyFill="1" applyBorder="1" applyAlignment="1">
      <alignment horizontal="right"/>
    </xf>
    <xf numFmtId="10" fontId="6" fillId="0" borderId="8" xfId="0" applyNumberFormat="1" applyFont="1" applyFill="1" applyBorder="1" applyAlignment="1">
      <alignment horizontal="right"/>
    </xf>
    <xf numFmtId="4" fontId="6" fillId="0" borderId="7" xfId="0" applyNumberFormat="1" applyFont="1" applyFill="1" applyBorder="1" applyAlignment="1">
      <alignment horizontal="right"/>
    </xf>
    <xf numFmtId="0" fontId="5" fillId="0" borderId="6" xfId="0" applyFont="1" applyBorder="1" applyAlignment="1">
      <alignment/>
    </xf>
    <xf numFmtId="0" fontId="5" fillId="0" borderId="3" xfId="0" applyFont="1" applyBorder="1" applyAlignment="1">
      <alignment/>
    </xf>
    <xf numFmtId="3" fontId="6" fillId="0" borderId="20" xfId="0" applyNumberFormat="1" applyFont="1" applyFill="1" applyBorder="1" applyAlignment="1">
      <alignment horizontal="right"/>
    </xf>
    <xf numFmtId="4" fontId="6" fillId="0" borderId="4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3" fontId="6" fillId="0" borderId="4" xfId="0" applyNumberFormat="1" applyFont="1" applyFill="1" applyBorder="1" applyAlignment="1" applyProtection="1">
      <alignment horizontal="right"/>
      <protection locked="0"/>
    </xf>
    <xf numFmtId="3" fontId="6" fillId="0" borderId="1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3" fontId="6" fillId="0" borderId="7" xfId="0" applyNumberFormat="1" applyFont="1" applyFill="1" applyBorder="1" applyAlignment="1" applyProtection="1">
      <alignment horizontal="right"/>
      <protection locked="0"/>
    </xf>
    <xf numFmtId="3" fontId="6" fillId="0" borderId="25" xfId="0" applyNumberFormat="1" applyFont="1" applyFill="1" applyBorder="1" applyAlignment="1" applyProtection="1">
      <alignment horizontal="right"/>
      <protection locked="0"/>
    </xf>
    <xf numFmtId="3" fontId="6" fillId="0" borderId="7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 quotePrefix="1">
      <alignment horizontal="right"/>
    </xf>
    <xf numFmtId="0" fontId="6" fillId="0" borderId="20" xfId="0" applyFont="1" applyFill="1" applyBorder="1" applyAlignment="1">
      <alignment horizontal="center"/>
    </xf>
    <xf numFmtId="3" fontId="6" fillId="0" borderId="1" xfId="0" applyNumberFormat="1" applyFont="1" applyFill="1" applyBorder="1" applyAlignment="1" quotePrefix="1">
      <alignment horizontal="right"/>
    </xf>
    <xf numFmtId="3" fontId="6" fillId="0" borderId="26" xfId="0" applyNumberFormat="1" applyFont="1" applyFill="1" applyBorder="1" applyAlignment="1" applyProtection="1">
      <alignment horizontal="right"/>
      <protection locked="0"/>
    </xf>
    <xf numFmtId="0" fontId="5" fillId="0" borderId="27" xfId="0" applyFont="1" applyFill="1" applyBorder="1" applyAlignment="1">
      <alignment horizontal="center"/>
    </xf>
    <xf numFmtId="3" fontId="6" fillId="0" borderId="7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0" fontId="5" fillId="0" borderId="28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6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16" fontId="5" fillId="0" borderId="0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right"/>
    </xf>
    <xf numFmtId="0" fontId="4" fillId="0" borderId="4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6" fontId="5" fillId="0" borderId="6" xfId="0" applyNumberFormat="1" applyFont="1" applyFill="1" applyBorder="1" applyAlignment="1">
      <alignment/>
    </xf>
    <xf numFmtId="16" fontId="5" fillId="0" borderId="23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29" xfId="0" applyNumberFormat="1" applyFont="1" applyFill="1" applyBorder="1" applyAlignment="1">
      <alignment horizontal="right"/>
    </xf>
    <xf numFmtId="0" fontId="5" fillId="0" borderId="20" xfId="0" applyFont="1" applyFill="1" applyBorder="1" applyAlignment="1">
      <alignment/>
    </xf>
    <xf numFmtId="195" fontId="5" fillId="0" borderId="22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16" fontId="5" fillId="0" borderId="3" xfId="0" applyNumberFormat="1" applyFont="1" applyFill="1" applyBorder="1" applyAlignment="1">
      <alignment/>
    </xf>
    <xf numFmtId="16" fontId="5" fillId="0" borderId="24" xfId="0" applyNumberFormat="1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4" fontId="5" fillId="0" borderId="6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80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9" fontId="0" fillId="0" borderId="0" xfId="17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2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3" fontId="6" fillId="0" borderId="37" xfId="0" applyNumberFormat="1" applyFont="1" applyFill="1" applyBorder="1" applyAlignment="1">
      <alignment horizontal="right"/>
    </xf>
    <xf numFmtId="3" fontId="6" fillId="0" borderId="38" xfId="0" applyNumberFormat="1" applyFont="1" applyFill="1" applyBorder="1" applyAlignment="1" applyProtection="1">
      <alignment horizontal="right"/>
      <protection locked="0"/>
    </xf>
    <xf numFmtId="0" fontId="5" fillId="0" borderId="2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3" fontId="6" fillId="0" borderId="39" xfId="0" applyNumberFormat="1" applyFont="1" applyFill="1" applyBorder="1" applyAlignment="1">
      <alignment horizontal="right"/>
    </xf>
    <xf numFmtId="3" fontId="6" fillId="0" borderId="25" xfId="0" applyNumberFormat="1" applyFont="1" applyFill="1" applyBorder="1" applyAlignment="1" applyProtection="1">
      <alignment horizontal="right"/>
      <protection locked="0"/>
    </xf>
    <xf numFmtId="3" fontId="6" fillId="0" borderId="40" xfId="0" applyNumberFormat="1" applyFont="1" applyFill="1" applyBorder="1" applyAlignment="1" applyProtection="1">
      <alignment horizontal="right"/>
      <protection locked="0"/>
    </xf>
    <xf numFmtId="3" fontId="15" fillId="0" borderId="39" xfId="0" applyNumberFormat="1" applyFont="1" applyFill="1" applyBorder="1" applyAlignment="1" applyProtection="1">
      <alignment horizontal="right"/>
      <protection/>
    </xf>
    <xf numFmtId="3" fontId="6" fillId="0" borderId="39" xfId="0" applyNumberFormat="1" applyFont="1" applyFill="1" applyBorder="1" applyAlignment="1" applyProtection="1">
      <alignment horizontal="right"/>
      <protection locked="0"/>
    </xf>
    <xf numFmtId="3" fontId="6" fillId="0" borderId="4" xfId="0" applyNumberFormat="1" applyFont="1" applyFill="1" applyBorder="1" applyAlignment="1" applyProtection="1">
      <alignment horizontal="right"/>
      <protection locked="0"/>
    </xf>
    <xf numFmtId="3" fontId="15" fillId="0" borderId="4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36"/>
  <sheetViews>
    <sheetView showGridLines="0" tabSelected="1" workbookViewId="0" topLeftCell="A1">
      <selection activeCell="C38" sqref="C38"/>
    </sheetView>
  </sheetViews>
  <sheetFormatPr defaultColWidth="9.140625" defaultRowHeight="12.75"/>
  <cols>
    <col min="1" max="2" width="4.7109375" style="77" customWidth="1"/>
    <col min="3" max="3" width="34.421875" style="77" bestFit="1" customWidth="1"/>
    <col min="4" max="4" width="8.57421875" style="77" customWidth="1"/>
    <col min="5" max="5" width="9.28125" style="77" customWidth="1"/>
    <col min="6" max="6" width="4.421875" style="77" customWidth="1"/>
    <col min="7" max="7" width="4.7109375" style="77" customWidth="1"/>
    <col min="8" max="8" width="9.7109375" style="77" customWidth="1"/>
    <col min="9" max="9" width="7.7109375" style="77" hidden="1" customWidth="1"/>
    <col min="10" max="10" width="9.7109375" style="77" customWidth="1"/>
    <col min="11" max="11" width="9.28125" style="77" hidden="1" customWidth="1"/>
    <col min="12" max="12" width="7.57421875" style="77" customWidth="1"/>
    <col min="13" max="13" width="8.7109375" style="77" customWidth="1"/>
    <col min="14" max="14" width="4.57421875" style="77" customWidth="1"/>
    <col min="15" max="15" width="9.00390625" style="77" customWidth="1"/>
    <col min="16" max="16" width="9.28125" style="77" hidden="1" customWidth="1"/>
    <col min="17" max="17" width="7.421875" style="77" customWidth="1"/>
    <col min="18" max="18" width="8.421875" style="77" hidden="1" customWidth="1"/>
    <col min="19" max="19" width="8.7109375" style="77" bestFit="1" customWidth="1"/>
    <col min="20" max="20" width="11.8515625" style="106" hidden="1" customWidth="1"/>
    <col min="21" max="21" width="8.28125" style="106" bestFit="1" customWidth="1"/>
    <col min="22" max="22" width="12.00390625" style="77" customWidth="1"/>
    <col min="23" max="23" width="12.421875" style="77" hidden="1" customWidth="1"/>
    <col min="24" max="24" width="9.7109375" style="77" customWidth="1"/>
    <col min="25" max="16384" width="9.140625" style="77" customWidth="1"/>
  </cols>
  <sheetData>
    <row r="1" spans="1:24" ht="15.75">
      <c r="A1" s="91"/>
      <c r="B1" s="91"/>
      <c r="C1" s="91"/>
      <c r="D1" s="91"/>
      <c r="E1" s="91"/>
      <c r="F1" s="91"/>
      <c r="G1" s="91"/>
      <c r="H1" s="105" t="s">
        <v>42</v>
      </c>
      <c r="I1" s="91"/>
      <c r="J1" s="105"/>
      <c r="K1" s="100"/>
      <c r="L1" s="91"/>
      <c r="M1" s="91"/>
      <c r="N1" s="91"/>
      <c r="P1" s="91"/>
      <c r="Q1" s="91"/>
      <c r="R1" s="91"/>
      <c r="S1" s="91"/>
      <c r="V1" s="91"/>
      <c r="W1" s="91"/>
      <c r="X1" s="91"/>
    </row>
    <row r="2" spans="1:24" ht="14.25">
      <c r="A2" s="91"/>
      <c r="B2" s="91"/>
      <c r="C2" s="91"/>
      <c r="D2" s="91"/>
      <c r="E2" s="91"/>
      <c r="F2" s="91"/>
      <c r="G2" s="91"/>
      <c r="H2" s="101" t="s">
        <v>41</v>
      </c>
      <c r="I2" s="91"/>
      <c r="J2" s="101"/>
      <c r="K2" s="101"/>
      <c r="L2" s="91"/>
      <c r="M2" s="91"/>
      <c r="N2" s="91"/>
      <c r="O2" s="91"/>
      <c r="P2" s="91"/>
      <c r="Q2" s="91"/>
      <c r="R2" s="91"/>
      <c r="S2" s="91"/>
      <c r="V2" s="91"/>
      <c r="W2" s="91"/>
      <c r="X2" s="91"/>
    </row>
    <row r="3" spans="1:24" ht="12.75">
      <c r="A3" s="91"/>
      <c r="B3" s="91"/>
      <c r="C3" s="91"/>
      <c r="D3" s="91"/>
      <c r="E3" s="91"/>
      <c r="F3" s="91"/>
      <c r="G3" s="91"/>
      <c r="H3" s="91"/>
      <c r="I3" s="91"/>
      <c r="J3" s="102" t="s">
        <v>0</v>
      </c>
      <c r="K3" s="102"/>
      <c r="L3" s="91"/>
      <c r="M3" s="91"/>
      <c r="N3" s="91"/>
      <c r="O3" s="91"/>
      <c r="P3" s="91"/>
      <c r="Q3" s="91"/>
      <c r="R3" s="91"/>
      <c r="S3" s="91"/>
      <c r="V3" s="91"/>
      <c r="W3" s="91"/>
      <c r="X3" s="91"/>
    </row>
    <row r="4" spans="1:24" s="116" customFormat="1" ht="11.25">
      <c r="A4" s="94"/>
      <c r="B4" s="94"/>
      <c r="C4" s="107" t="s">
        <v>1</v>
      </c>
      <c r="D4" s="108"/>
      <c r="E4" s="94"/>
      <c r="F4" s="109" t="s">
        <v>2</v>
      </c>
      <c r="G4" s="92"/>
      <c r="H4" s="92"/>
      <c r="I4" s="92"/>
      <c r="J4" s="110" t="s">
        <v>69</v>
      </c>
      <c r="K4" s="92"/>
      <c r="L4" s="111"/>
      <c r="M4" s="103"/>
      <c r="N4" s="94"/>
      <c r="O4" s="94"/>
      <c r="P4" s="94"/>
      <c r="Q4" s="94"/>
      <c r="R4" s="94"/>
      <c r="S4" s="94"/>
      <c r="T4" s="112"/>
      <c r="U4" s="113"/>
      <c r="V4" s="114" t="s">
        <v>3</v>
      </c>
      <c r="W4" s="104" t="s">
        <v>0</v>
      </c>
      <c r="X4" s="115">
        <v>0.6893</v>
      </c>
    </row>
    <row r="5" spans="1:24" s="116" customFormat="1" ht="11.25">
      <c r="A5" s="94"/>
      <c r="B5" s="94"/>
      <c r="C5" s="94" t="s">
        <v>0</v>
      </c>
      <c r="D5" s="94"/>
      <c r="E5" s="94"/>
      <c r="F5" s="117" t="s">
        <v>4</v>
      </c>
      <c r="G5" s="93"/>
      <c r="H5" s="93"/>
      <c r="I5" s="93"/>
      <c r="J5" s="118" t="s">
        <v>68</v>
      </c>
      <c r="K5" s="93"/>
      <c r="L5" s="119"/>
      <c r="M5" s="103"/>
      <c r="N5" s="94"/>
      <c r="O5" s="94"/>
      <c r="P5" s="94"/>
      <c r="Q5" s="94"/>
      <c r="R5" s="94"/>
      <c r="S5" s="94"/>
      <c r="T5" s="112"/>
      <c r="U5" s="112"/>
      <c r="V5" s="120"/>
      <c r="W5" s="92"/>
      <c r="X5" s="121"/>
    </row>
    <row r="6" spans="1:24" s="116" customFormat="1" ht="11.25">
      <c r="A6" s="94"/>
      <c r="B6" s="94"/>
      <c r="C6" s="94"/>
      <c r="D6" s="94"/>
      <c r="E6" s="94"/>
      <c r="F6" s="94"/>
      <c r="G6" s="94"/>
      <c r="H6" s="94"/>
      <c r="I6" s="94"/>
      <c r="J6" s="94"/>
      <c r="K6" s="103"/>
      <c r="L6" s="94"/>
      <c r="M6" s="94"/>
      <c r="N6" s="103"/>
      <c r="O6" s="94"/>
      <c r="P6" s="94"/>
      <c r="Q6" s="94"/>
      <c r="R6" s="94"/>
      <c r="S6" s="94"/>
      <c r="T6" s="112"/>
      <c r="U6" s="112"/>
      <c r="V6" s="122"/>
      <c r="W6" s="94"/>
      <c r="X6" s="123"/>
    </row>
    <row r="7" spans="1:24" s="116" customFormat="1" ht="12.75">
      <c r="A7" s="94"/>
      <c r="B7" s="94" t="s">
        <v>8</v>
      </c>
      <c r="C7" s="94" t="s">
        <v>28</v>
      </c>
      <c r="D7" s="94"/>
      <c r="E7" s="94"/>
      <c r="F7" s="94"/>
      <c r="G7" s="124" t="s">
        <v>6</v>
      </c>
      <c r="H7" s="94"/>
      <c r="I7" s="95" t="s">
        <v>7</v>
      </c>
      <c r="J7" s="124">
        <v>46</v>
      </c>
      <c r="K7" s="95" t="s">
        <v>7</v>
      </c>
      <c r="L7" s="94"/>
      <c r="M7" s="94"/>
      <c r="N7" s="124"/>
      <c r="O7" s="94"/>
      <c r="P7" s="95" t="s">
        <v>7</v>
      </c>
      <c r="Q7" s="94"/>
      <c r="R7" s="95" t="s">
        <v>7</v>
      </c>
      <c r="S7" s="94"/>
      <c r="T7" s="95" t="s">
        <v>7</v>
      </c>
      <c r="U7" s="95"/>
      <c r="V7" s="125"/>
      <c r="W7" s="95" t="s">
        <v>7</v>
      </c>
      <c r="X7" s="126"/>
    </row>
    <row r="8" spans="1:24" ht="12.75">
      <c r="A8" s="95"/>
      <c r="B8" s="94" t="s">
        <v>29</v>
      </c>
      <c r="C8" s="127" t="s">
        <v>10</v>
      </c>
      <c r="D8" s="95"/>
      <c r="E8" s="95"/>
      <c r="F8" s="95"/>
      <c r="G8" s="95"/>
      <c r="H8" s="95"/>
      <c r="I8" s="95" t="s">
        <v>9</v>
      </c>
      <c r="J8" s="124"/>
      <c r="K8" s="95" t="s">
        <v>9</v>
      </c>
      <c r="L8" s="94"/>
      <c r="M8" s="94"/>
      <c r="N8" s="124"/>
      <c r="O8" s="128"/>
      <c r="P8" s="95" t="s">
        <v>9</v>
      </c>
      <c r="Q8" s="95"/>
      <c r="R8" s="95" t="s">
        <v>9</v>
      </c>
      <c r="S8" s="95"/>
      <c r="T8" s="95" t="s">
        <v>9</v>
      </c>
      <c r="U8" s="95"/>
      <c r="V8" s="125" t="s">
        <v>5</v>
      </c>
      <c r="W8" s="95" t="s">
        <v>9</v>
      </c>
      <c r="X8" s="126">
        <v>39398</v>
      </c>
    </row>
    <row r="9" spans="1:24" ht="12.75">
      <c r="A9" s="94"/>
      <c r="B9" s="127"/>
      <c r="C9" s="129" t="s">
        <v>30</v>
      </c>
      <c r="D9" s="94"/>
      <c r="E9" s="94"/>
      <c r="F9" s="94" t="s">
        <v>0</v>
      </c>
      <c r="G9" s="58" t="s">
        <v>48</v>
      </c>
      <c r="H9" s="95"/>
      <c r="I9" s="95" t="s">
        <v>11</v>
      </c>
      <c r="J9" s="95"/>
      <c r="K9" s="95" t="s">
        <v>11</v>
      </c>
      <c r="L9" s="95"/>
      <c r="M9" s="95"/>
      <c r="N9" s="95"/>
      <c r="O9" s="95"/>
      <c r="P9" s="95" t="s">
        <v>11</v>
      </c>
      <c r="Q9" s="95"/>
      <c r="R9" s="95" t="s">
        <v>11</v>
      </c>
      <c r="S9" s="95"/>
      <c r="T9" s="95" t="s">
        <v>11</v>
      </c>
      <c r="U9" s="95"/>
      <c r="V9" s="95"/>
      <c r="W9" s="95" t="s">
        <v>11</v>
      </c>
      <c r="X9" s="130"/>
    </row>
    <row r="10" spans="1:24" ht="12.75">
      <c r="A10" s="94"/>
      <c r="B10" s="94"/>
      <c r="C10" s="127"/>
      <c r="D10" s="94"/>
      <c r="E10" s="94"/>
      <c r="F10" s="94"/>
      <c r="G10" s="95"/>
      <c r="H10" s="95"/>
      <c r="I10" s="95" t="s">
        <v>12</v>
      </c>
      <c r="J10" s="95"/>
      <c r="K10" s="95" t="s">
        <v>12</v>
      </c>
      <c r="L10" s="95"/>
      <c r="M10" s="95"/>
      <c r="N10" s="95"/>
      <c r="O10" s="131"/>
      <c r="P10" s="95" t="s">
        <v>12</v>
      </c>
      <c r="Q10" s="95"/>
      <c r="R10" s="95" t="s">
        <v>12</v>
      </c>
      <c r="S10" s="95"/>
      <c r="T10" s="95" t="s">
        <v>12</v>
      </c>
      <c r="U10" s="95"/>
      <c r="V10" s="95"/>
      <c r="W10" s="95" t="s">
        <v>12</v>
      </c>
      <c r="X10" s="95"/>
    </row>
    <row r="11" spans="1:24" ht="13.5" thickBot="1">
      <c r="A11" s="95"/>
      <c r="B11" s="95"/>
      <c r="C11" s="95" t="s">
        <v>0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132"/>
      <c r="U11" s="132"/>
      <c r="V11" s="95"/>
      <c r="W11" s="95"/>
      <c r="X11" s="95"/>
    </row>
    <row r="12" spans="1:24" ht="12.75">
      <c r="A12" s="133" t="s">
        <v>13</v>
      </c>
      <c r="B12" s="134" t="s">
        <v>14</v>
      </c>
      <c r="C12" s="96"/>
      <c r="D12" s="96"/>
      <c r="E12" s="96" t="s">
        <v>35</v>
      </c>
      <c r="F12" s="96" t="s">
        <v>15</v>
      </c>
      <c r="G12" s="96" t="s">
        <v>16</v>
      </c>
      <c r="H12" s="96" t="s">
        <v>33</v>
      </c>
      <c r="I12" s="96" t="s">
        <v>31</v>
      </c>
      <c r="J12" s="96" t="s">
        <v>33</v>
      </c>
      <c r="K12" s="96" t="s">
        <v>31</v>
      </c>
      <c r="L12" s="96" t="s">
        <v>17</v>
      </c>
      <c r="M12" s="135" t="s">
        <v>43</v>
      </c>
      <c r="N12" s="96" t="s">
        <v>16</v>
      </c>
      <c r="O12" s="96" t="s">
        <v>32</v>
      </c>
      <c r="P12" s="96" t="s">
        <v>34</v>
      </c>
      <c r="Q12" s="96" t="s">
        <v>32</v>
      </c>
      <c r="R12" s="96" t="s">
        <v>18</v>
      </c>
      <c r="S12" s="96" t="s">
        <v>17</v>
      </c>
      <c r="T12" s="135" t="s">
        <v>20</v>
      </c>
      <c r="U12" s="135" t="s">
        <v>43</v>
      </c>
      <c r="V12" s="96" t="s">
        <v>19</v>
      </c>
      <c r="W12" s="96" t="s">
        <v>20</v>
      </c>
      <c r="X12" s="136" t="s">
        <v>19</v>
      </c>
    </row>
    <row r="13" spans="1:24" ht="13.5" thickBot="1">
      <c r="A13" s="137" t="s">
        <v>15</v>
      </c>
      <c r="B13" s="138" t="s">
        <v>15</v>
      </c>
      <c r="C13" s="97" t="s">
        <v>21</v>
      </c>
      <c r="D13" s="97" t="s">
        <v>22</v>
      </c>
      <c r="E13" s="97" t="s">
        <v>22</v>
      </c>
      <c r="F13" s="97" t="s">
        <v>16</v>
      </c>
      <c r="G13" s="97" t="s">
        <v>23</v>
      </c>
      <c r="H13" s="97" t="s">
        <v>24</v>
      </c>
      <c r="I13" s="97" t="s">
        <v>24</v>
      </c>
      <c r="J13" s="97" t="s">
        <v>25</v>
      </c>
      <c r="K13" s="97" t="s">
        <v>25</v>
      </c>
      <c r="L13" s="97" t="s">
        <v>26</v>
      </c>
      <c r="M13" s="139" t="s">
        <v>44</v>
      </c>
      <c r="N13" s="97" t="s">
        <v>23</v>
      </c>
      <c r="O13" s="97" t="s">
        <v>24</v>
      </c>
      <c r="P13" s="97" t="s">
        <v>24</v>
      </c>
      <c r="Q13" s="97" t="s">
        <v>25</v>
      </c>
      <c r="R13" s="97" t="s">
        <v>25</v>
      </c>
      <c r="S13" s="140" t="s">
        <v>26</v>
      </c>
      <c r="T13" s="139" t="s">
        <v>24</v>
      </c>
      <c r="U13" s="139" t="s">
        <v>44</v>
      </c>
      <c r="V13" s="97" t="s">
        <v>24</v>
      </c>
      <c r="W13" s="97" t="s">
        <v>25</v>
      </c>
      <c r="X13" s="141" t="s">
        <v>25</v>
      </c>
    </row>
    <row r="14" spans="1:24" ht="12.75">
      <c r="A14" s="85">
        <v>1</v>
      </c>
      <c r="B14" s="88">
        <v>1</v>
      </c>
      <c r="C14" s="71" t="s">
        <v>58</v>
      </c>
      <c r="D14" s="72" t="s">
        <v>59</v>
      </c>
      <c r="E14" s="72" t="s">
        <v>38</v>
      </c>
      <c r="F14" s="73">
        <v>4</v>
      </c>
      <c r="G14" s="73">
        <v>9</v>
      </c>
      <c r="H14" s="86">
        <v>27706.17</v>
      </c>
      <c r="I14" s="86">
        <v>47264.24</v>
      </c>
      <c r="J14" s="75">
        <v>6698</v>
      </c>
      <c r="K14" s="75">
        <v>10751</v>
      </c>
      <c r="L14" s="70">
        <f aca="true" t="shared" si="0" ref="L14:L30">(H14/I14*100)-100</f>
        <v>-41.380269734581574</v>
      </c>
      <c r="M14" s="15">
        <f aca="true" t="shared" si="1" ref="M14:M31">H14/G14</f>
        <v>3078.463333333333</v>
      </c>
      <c r="N14" s="73">
        <v>9</v>
      </c>
      <c r="O14" s="75"/>
      <c r="P14" s="75">
        <v>73115.8</v>
      </c>
      <c r="Q14" s="75"/>
      <c r="R14" s="75">
        <v>17497</v>
      </c>
      <c r="S14" s="66">
        <f aca="true" t="shared" si="2" ref="S14:S30">(O14/P14*100)-100</f>
        <v>-100</v>
      </c>
      <c r="T14" s="76">
        <v>218326.92</v>
      </c>
      <c r="U14" s="15">
        <f aca="true" t="shared" si="3" ref="U14:U31">O14/N14</f>
        <v>0</v>
      </c>
      <c r="V14" s="76">
        <v>249669.04</v>
      </c>
      <c r="W14" s="161">
        <v>54017</v>
      </c>
      <c r="X14" s="160">
        <v>61617</v>
      </c>
    </row>
    <row r="15" spans="1:24" ht="12.75">
      <c r="A15" s="149">
        <v>2</v>
      </c>
      <c r="B15" s="89">
        <v>2</v>
      </c>
      <c r="C15" s="71" t="s">
        <v>60</v>
      </c>
      <c r="D15" s="72" t="s">
        <v>46</v>
      </c>
      <c r="E15" s="72" t="s">
        <v>36</v>
      </c>
      <c r="F15" s="73">
        <v>3</v>
      </c>
      <c r="G15" s="73">
        <v>7</v>
      </c>
      <c r="H15" s="15">
        <v>20928</v>
      </c>
      <c r="I15" s="15">
        <v>33558</v>
      </c>
      <c r="J15" s="83">
        <v>4827</v>
      </c>
      <c r="K15" s="83">
        <v>7612</v>
      </c>
      <c r="L15" s="70">
        <f t="shared" si="0"/>
        <v>-37.636331128195955</v>
      </c>
      <c r="M15" s="15">
        <f t="shared" si="1"/>
        <v>2989.714285714286</v>
      </c>
      <c r="N15" s="73">
        <v>7</v>
      </c>
      <c r="O15" s="15"/>
      <c r="P15" s="15">
        <v>48133</v>
      </c>
      <c r="Q15" s="15"/>
      <c r="R15" s="15">
        <v>11278</v>
      </c>
      <c r="S15" s="66">
        <f t="shared" si="2"/>
        <v>-100</v>
      </c>
      <c r="T15" s="74">
        <v>121297</v>
      </c>
      <c r="U15" s="15">
        <f t="shared" si="3"/>
        <v>0</v>
      </c>
      <c r="V15" s="74">
        <v>143778</v>
      </c>
      <c r="W15" s="74">
        <v>29426</v>
      </c>
      <c r="X15" s="84">
        <v>34615</v>
      </c>
    </row>
    <row r="16" spans="1:24" ht="12.75">
      <c r="A16" s="149">
        <v>3</v>
      </c>
      <c r="B16" s="89">
        <v>4</v>
      </c>
      <c r="C16" s="71" t="s">
        <v>65</v>
      </c>
      <c r="D16" s="72" t="s">
        <v>46</v>
      </c>
      <c r="E16" s="72" t="s">
        <v>36</v>
      </c>
      <c r="F16" s="73">
        <v>2</v>
      </c>
      <c r="G16" s="73">
        <v>4</v>
      </c>
      <c r="H16" s="15">
        <v>6762</v>
      </c>
      <c r="I16" s="15">
        <v>8853</v>
      </c>
      <c r="J16" s="83">
        <v>1495</v>
      </c>
      <c r="K16" s="83">
        <v>1993</v>
      </c>
      <c r="L16" s="70">
        <f t="shared" si="0"/>
        <v>-23.619112165367667</v>
      </c>
      <c r="M16" s="69">
        <f t="shared" si="1"/>
        <v>1690.5</v>
      </c>
      <c r="N16" s="82">
        <v>4</v>
      </c>
      <c r="O16" s="15"/>
      <c r="P16" s="15">
        <v>11004</v>
      </c>
      <c r="Q16" s="15"/>
      <c r="R16" s="15">
        <v>2597</v>
      </c>
      <c r="S16" s="66">
        <f t="shared" si="2"/>
        <v>-100</v>
      </c>
      <c r="T16" s="78">
        <v>11932</v>
      </c>
      <c r="U16" s="15">
        <f t="shared" si="3"/>
        <v>0</v>
      </c>
      <c r="V16" s="78">
        <v>19449</v>
      </c>
      <c r="W16" s="78">
        <v>2846</v>
      </c>
      <c r="X16" s="79">
        <v>4515</v>
      </c>
    </row>
    <row r="17" spans="1:24" ht="12.75">
      <c r="A17" s="149">
        <v>4</v>
      </c>
      <c r="B17" s="89" t="s">
        <v>49</v>
      </c>
      <c r="C17" s="71" t="s">
        <v>71</v>
      </c>
      <c r="D17" s="72" t="s">
        <v>47</v>
      </c>
      <c r="E17" s="72" t="s">
        <v>38</v>
      </c>
      <c r="F17" s="73">
        <v>1</v>
      </c>
      <c r="G17" s="73">
        <v>4</v>
      </c>
      <c r="H17" s="75">
        <v>6326.48</v>
      </c>
      <c r="I17" s="86">
        <v>0</v>
      </c>
      <c r="J17" s="75">
        <v>1415</v>
      </c>
      <c r="K17" s="15">
        <v>0</v>
      </c>
      <c r="L17" s="70" t="e">
        <f t="shared" si="0"/>
        <v>#DIV/0!</v>
      </c>
      <c r="M17" s="15">
        <f t="shared" si="1"/>
        <v>1581.62</v>
      </c>
      <c r="N17" s="73">
        <v>4</v>
      </c>
      <c r="O17" s="15"/>
      <c r="P17" s="15">
        <v>0</v>
      </c>
      <c r="Q17" s="15"/>
      <c r="R17" s="15">
        <v>0</v>
      </c>
      <c r="S17" s="66" t="e">
        <f t="shared" si="2"/>
        <v>#DIV/0!</v>
      </c>
      <c r="T17" s="78">
        <v>0</v>
      </c>
      <c r="U17" s="15">
        <f t="shared" si="3"/>
        <v>0</v>
      </c>
      <c r="V17" s="76">
        <v>7632.64</v>
      </c>
      <c r="W17" s="76">
        <v>0</v>
      </c>
      <c r="X17" s="160">
        <v>1795</v>
      </c>
    </row>
    <row r="18" spans="1:24" ht="12.75">
      <c r="A18" s="149">
        <v>5</v>
      </c>
      <c r="B18" s="89">
        <v>3</v>
      </c>
      <c r="C18" s="71" t="s">
        <v>64</v>
      </c>
      <c r="D18" s="72" t="s">
        <v>37</v>
      </c>
      <c r="E18" s="72" t="s">
        <v>50</v>
      </c>
      <c r="F18" s="73">
        <v>3</v>
      </c>
      <c r="G18" s="73">
        <v>4</v>
      </c>
      <c r="H18" s="23">
        <v>6263.12</v>
      </c>
      <c r="I18" s="23">
        <v>11647.34</v>
      </c>
      <c r="J18" s="23">
        <v>1406</v>
      </c>
      <c r="K18" s="23">
        <v>2588</v>
      </c>
      <c r="L18" s="70">
        <f t="shared" si="0"/>
        <v>-46.22703552914228</v>
      </c>
      <c r="M18" s="15">
        <f t="shared" si="1"/>
        <v>1565.78</v>
      </c>
      <c r="N18" s="38">
        <v>4</v>
      </c>
      <c r="O18" s="80"/>
      <c r="P18" s="80">
        <v>19047.01</v>
      </c>
      <c r="Q18" s="15"/>
      <c r="R18" s="15">
        <v>4384</v>
      </c>
      <c r="S18" s="66">
        <f t="shared" si="2"/>
        <v>-100</v>
      </c>
      <c r="T18" s="78">
        <v>60116.82</v>
      </c>
      <c r="U18" s="15">
        <f t="shared" si="3"/>
        <v>0</v>
      </c>
      <c r="V18" s="78">
        <v>67101.95</v>
      </c>
      <c r="W18" s="78">
        <v>14128</v>
      </c>
      <c r="X18" s="79">
        <v>15704</v>
      </c>
    </row>
    <row r="19" spans="1:24" ht="13.5" customHeight="1">
      <c r="A19" s="149">
        <v>6</v>
      </c>
      <c r="B19" s="89">
        <v>6</v>
      </c>
      <c r="C19" s="71" t="s">
        <v>52</v>
      </c>
      <c r="D19" s="72" t="s">
        <v>47</v>
      </c>
      <c r="E19" s="72" t="s">
        <v>38</v>
      </c>
      <c r="F19" s="73">
        <v>8</v>
      </c>
      <c r="G19" s="73">
        <v>5</v>
      </c>
      <c r="H19" s="86">
        <v>4742.95</v>
      </c>
      <c r="I19" s="87">
        <v>8668.15</v>
      </c>
      <c r="J19" s="75">
        <v>1027</v>
      </c>
      <c r="K19" s="87">
        <v>1954</v>
      </c>
      <c r="L19" s="70">
        <f t="shared" si="0"/>
        <v>-45.28301886792453</v>
      </c>
      <c r="M19" s="15">
        <f t="shared" si="1"/>
        <v>948.5899999999999</v>
      </c>
      <c r="N19" s="82">
        <v>5</v>
      </c>
      <c r="O19" s="75"/>
      <c r="P19" s="75">
        <v>12162.82</v>
      </c>
      <c r="Q19" s="75"/>
      <c r="R19" s="75">
        <v>2785</v>
      </c>
      <c r="S19" s="66">
        <f t="shared" si="2"/>
        <v>-100</v>
      </c>
      <c r="T19" s="76">
        <v>148757.63</v>
      </c>
      <c r="U19" s="15">
        <f t="shared" si="3"/>
        <v>0</v>
      </c>
      <c r="V19" s="76">
        <v>153692.33</v>
      </c>
      <c r="W19" s="76">
        <v>35576</v>
      </c>
      <c r="X19" s="160">
        <v>36644</v>
      </c>
    </row>
    <row r="20" spans="1:24" ht="12.75">
      <c r="A20" s="149">
        <v>7</v>
      </c>
      <c r="B20" s="89" t="s">
        <v>49</v>
      </c>
      <c r="C20" s="71" t="s">
        <v>70</v>
      </c>
      <c r="D20" s="72" t="s">
        <v>67</v>
      </c>
      <c r="E20" s="72" t="s">
        <v>50</v>
      </c>
      <c r="F20" s="73">
        <v>1</v>
      </c>
      <c r="G20" s="73">
        <v>3</v>
      </c>
      <c r="H20" s="23">
        <v>3921.35</v>
      </c>
      <c r="I20" s="15">
        <v>0</v>
      </c>
      <c r="J20" s="23">
        <v>926</v>
      </c>
      <c r="K20" s="15">
        <v>0</v>
      </c>
      <c r="L20" s="70" t="e">
        <f t="shared" si="0"/>
        <v>#DIV/0!</v>
      </c>
      <c r="M20" s="15">
        <f t="shared" si="1"/>
        <v>1307.1166666666666</v>
      </c>
      <c r="N20" s="38">
        <v>3</v>
      </c>
      <c r="O20" s="15"/>
      <c r="P20" s="15">
        <v>0</v>
      </c>
      <c r="Q20" s="15"/>
      <c r="R20" s="15">
        <v>0</v>
      </c>
      <c r="S20" s="66" t="e">
        <f t="shared" si="2"/>
        <v>#DIV/0!</v>
      </c>
      <c r="T20" s="74">
        <v>0</v>
      </c>
      <c r="U20" s="15">
        <f t="shared" si="3"/>
        <v>0</v>
      </c>
      <c r="V20" s="74">
        <v>4692.85</v>
      </c>
      <c r="W20" s="74">
        <v>10923</v>
      </c>
      <c r="X20" s="84">
        <v>1105</v>
      </c>
    </row>
    <row r="21" spans="1:24" ht="12.75">
      <c r="A21" s="149">
        <v>8</v>
      </c>
      <c r="B21" s="89">
        <v>7</v>
      </c>
      <c r="C21" s="71" t="s">
        <v>57</v>
      </c>
      <c r="D21" s="72" t="s">
        <v>37</v>
      </c>
      <c r="E21" s="72" t="s">
        <v>50</v>
      </c>
      <c r="F21" s="73">
        <v>4</v>
      </c>
      <c r="G21" s="73">
        <v>3</v>
      </c>
      <c r="H21" s="15">
        <v>3441.47</v>
      </c>
      <c r="I21" s="15">
        <v>4287.2</v>
      </c>
      <c r="J21" s="15">
        <v>768</v>
      </c>
      <c r="K21" s="23">
        <v>981</v>
      </c>
      <c r="L21" s="70">
        <f t="shared" si="0"/>
        <v>-19.72686135473036</v>
      </c>
      <c r="M21" s="15">
        <f t="shared" si="1"/>
        <v>1147.1566666666665</v>
      </c>
      <c r="N21" s="38">
        <v>3</v>
      </c>
      <c r="O21" s="15"/>
      <c r="P21" s="15">
        <v>5572.86</v>
      </c>
      <c r="Q21" s="15"/>
      <c r="R21" s="15">
        <v>1294</v>
      </c>
      <c r="S21" s="66">
        <f t="shared" si="2"/>
        <v>-100</v>
      </c>
      <c r="T21" s="78">
        <v>21984.61</v>
      </c>
      <c r="U21" s="15">
        <f t="shared" si="3"/>
        <v>0</v>
      </c>
      <c r="V21" s="78">
        <v>25783.67</v>
      </c>
      <c r="W21" s="78">
        <v>5201</v>
      </c>
      <c r="X21" s="79">
        <v>6047</v>
      </c>
    </row>
    <row r="22" spans="1:24" ht="12.75">
      <c r="A22" s="149">
        <v>9</v>
      </c>
      <c r="B22" s="89">
        <v>8</v>
      </c>
      <c r="C22" s="71" t="s">
        <v>55</v>
      </c>
      <c r="D22" s="72" t="s">
        <v>51</v>
      </c>
      <c r="E22" s="72" t="s">
        <v>45</v>
      </c>
      <c r="F22" s="73">
        <v>5</v>
      </c>
      <c r="G22" s="73">
        <v>7</v>
      </c>
      <c r="H22" s="23">
        <v>3365.37</v>
      </c>
      <c r="I22" s="23">
        <v>5272.4</v>
      </c>
      <c r="J22" s="81">
        <v>821</v>
      </c>
      <c r="K22" s="81">
        <v>990</v>
      </c>
      <c r="L22" s="70">
        <f t="shared" si="0"/>
        <v>-36.17005538274789</v>
      </c>
      <c r="M22" s="15">
        <f t="shared" si="1"/>
        <v>480.76714285714286</v>
      </c>
      <c r="N22" s="73">
        <v>7</v>
      </c>
      <c r="O22" s="15"/>
      <c r="P22" s="15">
        <v>5545.74</v>
      </c>
      <c r="Q22" s="15"/>
      <c r="R22" s="15">
        <v>1324</v>
      </c>
      <c r="S22" s="66">
        <f t="shared" si="2"/>
        <v>-100</v>
      </c>
      <c r="T22" s="78">
        <v>47484.74</v>
      </c>
      <c r="U22" s="15">
        <f t="shared" si="3"/>
        <v>0</v>
      </c>
      <c r="V22" s="78">
        <v>51000</v>
      </c>
      <c r="W22" s="78">
        <v>10229</v>
      </c>
      <c r="X22" s="79">
        <v>12252</v>
      </c>
    </row>
    <row r="23" spans="1:24" ht="12.75">
      <c r="A23" s="149">
        <v>10</v>
      </c>
      <c r="B23" s="89">
        <v>9</v>
      </c>
      <c r="C23" s="71" t="s">
        <v>61</v>
      </c>
      <c r="D23" s="72" t="s">
        <v>47</v>
      </c>
      <c r="E23" s="72" t="s">
        <v>38</v>
      </c>
      <c r="F23" s="73">
        <v>3</v>
      </c>
      <c r="G23" s="73">
        <v>4</v>
      </c>
      <c r="H23" s="87">
        <v>2640.96</v>
      </c>
      <c r="I23" s="75">
        <v>3844.48</v>
      </c>
      <c r="J23" s="87">
        <v>588</v>
      </c>
      <c r="K23" s="75">
        <v>853</v>
      </c>
      <c r="L23" s="70">
        <f t="shared" si="0"/>
        <v>-31.305143998668214</v>
      </c>
      <c r="M23" s="15">
        <f t="shared" si="1"/>
        <v>660.24</v>
      </c>
      <c r="N23" s="73">
        <v>4</v>
      </c>
      <c r="O23" s="75"/>
      <c r="P23" s="75">
        <v>6164.78</v>
      </c>
      <c r="Q23" s="75"/>
      <c r="R23" s="75">
        <v>1418</v>
      </c>
      <c r="S23" s="66">
        <f t="shared" si="2"/>
        <v>-100</v>
      </c>
      <c r="T23" s="76">
        <v>17618.08</v>
      </c>
      <c r="U23" s="15">
        <f t="shared" si="3"/>
        <v>0</v>
      </c>
      <c r="V23" s="76">
        <v>20640.44</v>
      </c>
      <c r="W23" s="76">
        <v>4147</v>
      </c>
      <c r="X23" s="160">
        <v>4822</v>
      </c>
    </row>
    <row r="24" spans="1:24" ht="12.75">
      <c r="A24" s="149">
        <v>11</v>
      </c>
      <c r="B24" s="156">
        <v>5</v>
      </c>
      <c r="C24" s="157" t="s">
        <v>72</v>
      </c>
      <c r="D24" s="158" t="s">
        <v>73</v>
      </c>
      <c r="E24" s="158" t="s">
        <v>74</v>
      </c>
      <c r="F24" s="82">
        <v>13</v>
      </c>
      <c r="G24" s="82">
        <v>12</v>
      </c>
      <c r="H24" s="23">
        <v>2368.9</v>
      </c>
      <c r="I24" s="23">
        <v>8788.95</v>
      </c>
      <c r="J24" s="23">
        <v>544</v>
      </c>
      <c r="K24" s="23">
        <v>2050</v>
      </c>
      <c r="L24" s="70">
        <f>(H24/I24*100)-100</f>
        <v>-73.04683722173866</v>
      </c>
      <c r="M24" s="69">
        <f>H24/G24</f>
        <v>197.40833333333333</v>
      </c>
      <c r="N24" s="82">
        <v>12</v>
      </c>
      <c r="O24" s="69"/>
      <c r="P24" s="23">
        <v>11921.5</v>
      </c>
      <c r="Q24" s="69"/>
      <c r="R24" s="69">
        <v>2929</v>
      </c>
      <c r="S24" s="70">
        <f>(O24/P24*100)-100</f>
        <v>-100</v>
      </c>
      <c r="T24" s="164">
        <v>77704.9</v>
      </c>
      <c r="U24" s="23">
        <f>O24/N24</f>
        <v>0</v>
      </c>
      <c r="V24" s="165">
        <v>296862.61</v>
      </c>
      <c r="W24" s="74">
        <v>74562</v>
      </c>
      <c r="X24" s="84">
        <v>75142</v>
      </c>
    </row>
    <row r="25" spans="1:24" ht="12.75">
      <c r="A25" s="149">
        <v>12</v>
      </c>
      <c r="B25" s="89">
        <v>10</v>
      </c>
      <c r="C25" s="71" t="s">
        <v>54</v>
      </c>
      <c r="D25" s="72" t="s">
        <v>46</v>
      </c>
      <c r="E25" s="72" t="s">
        <v>36</v>
      </c>
      <c r="F25" s="73">
        <v>6</v>
      </c>
      <c r="G25" s="73">
        <v>6</v>
      </c>
      <c r="H25" s="15">
        <v>2181</v>
      </c>
      <c r="I25" s="15">
        <v>3596</v>
      </c>
      <c r="J25" s="15">
        <v>505</v>
      </c>
      <c r="K25" s="15">
        <v>806</v>
      </c>
      <c r="L25" s="66">
        <f t="shared" si="0"/>
        <v>-39.349276974416014</v>
      </c>
      <c r="M25" s="15">
        <f t="shared" si="1"/>
        <v>363.5</v>
      </c>
      <c r="N25" s="73">
        <v>6</v>
      </c>
      <c r="O25" s="15"/>
      <c r="P25" s="15">
        <v>5519</v>
      </c>
      <c r="Q25" s="15"/>
      <c r="R25" s="15">
        <v>1273</v>
      </c>
      <c r="S25" s="66">
        <f t="shared" si="2"/>
        <v>-100</v>
      </c>
      <c r="T25" s="78">
        <v>52833</v>
      </c>
      <c r="U25" s="15">
        <f t="shared" si="3"/>
        <v>0</v>
      </c>
      <c r="V25" s="78">
        <v>55174</v>
      </c>
      <c r="W25" s="78">
        <v>12848</v>
      </c>
      <c r="X25" s="79">
        <v>13388</v>
      </c>
    </row>
    <row r="26" spans="1:24" ht="12.75" customHeight="1">
      <c r="A26" s="149">
        <v>13</v>
      </c>
      <c r="B26" s="90">
        <v>12</v>
      </c>
      <c r="C26" s="71" t="s">
        <v>56</v>
      </c>
      <c r="D26" s="72" t="s">
        <v>51</v>
      </c>
      <c r="E26" s="72" t="s">
        <v>45</v>
      </c>
      <c r="F26" s="73">
        <v>4</v>
      </c>
      <c r="G26" s="73">
        <v>2</v>
      </c>
      <c r="H26" s="23">
        <v>1109</v>
      </c>
      <c r="I26" s="23">
        <v>2249.5</v>
      </c>
      <c r="J26" s="81">
        <v>279</v>
      </c>
      <c r="K26" s="81">
        <v>303</v>
      </c>
      <c r="L26" s="70">
        <f t="shared" si="0"/>
        <v>-50.70015559013114</v>
      </c>
      <c r="M26" s="15">
        <f t="shared" si="1"/>
        <v>554.5</v>
      </c>
      <c r="N26" s="73">
        <v>2</v>
      </c>
      <c r="O26" s="15"/>
      <c r="P26" s="15">
        <v>2016.3</v>
      </c>
      <c r="Q26" s="15"/>
      <c r="R26" s="15">
        <v>465</v>
      </c>
      <c r="S26" s="66">
        <f t="shared" si="2"/>
        <v>-100</v>
      </c>
      <c r="T26" s="78">
        <v>14136.36</v>
      </c>
      <c r="U26" s="15">
        <f t="shared" si="3"/>
        <v>0</v>
      </c>
      <c r="V26" s="78">
        <v>15326.01</v>
      </c>
      <c r="W26" s="78">
        <v>2887</v>
      </c>
      <c r="X26" s="79">
        <v>3555</v>
      </c>
    </row>
    <row r="27" spans="1:24" ht="12.75" customHeight="1">
      <c r="A27" s="149">
        <v>14</v>
      </c>
      <c r="B27" s="89">
        <v>11</v>
      </c>
      <c r="C27" s="71" t="s">
        <v>66</v>
      </c>
      <c r="D27" s="72" t="s">
        <v>67</v>
      </c>
      <c r="E27" s="72" t="s">
        <v>50</v>
      </c>
      <c r="F27" s="73">
        <v>2</v>
      </c>
      <c r="G27" s="73">
        <v>3</v>
      </c>
      <c r="H27" s="15">
        <v>929.9</v>
      </c>
      <c r="I27" s="15">
        <v>2153.7</v>
      </c>
      <c r="J27" s="83">
        <v>208</v>
      </c>
      <c r="K27" s="83">
        <v>482</v>
      </c>
      <c r="L27" s="70">
        <f t="shared" si="0"/>
        <v>-56.82314157032084</v>
      </c>
      <c r="M27" s="15">
        <f t="shared" si="1"/>
        <v>309.96666666666664</v>
      </c>
      <c r="N27" s="73">
        <v>3</v>
      </c>
      <c r="O27" s="15"/>
      <c r="P27" s="15">
        <v>2515.4</v>
      </c>
      <c r="Q27" s="15"/>
      <c r="R27" s="15">
        <v>592</v>
      </c>
      <c r="S27" s="66">
        <f t="shared" si="2"/>
        <v>-100</v>
      </c>
      <c r="T27" s="78">
        <v>3062.6</v>
      </c>
      <c r="U27" s="15">
        <f t="shared" si="3"/>
        <v>0</v>
      </c>
      <c r="V27" s="78">
        <v>4077.6</v>
      </c>
      <c r="W27" s="78">
        <v>5228</v>
      </c>
      <c r="X27" s="79">
        <v>963</v>
      </c>
    </row>
    <row r="28" spans="1:24" ht="12.75">
      <c r="A28" s="149">
        <v>15</v>
      </c>
      <c r="B28" s="89">
        <v>14</v>
      </c>
      <c r="C28" s="71" t="s">
        <v>62</v>
      </c>
      <c r="D28" s="72" t="s">
        <v>63</v>
      </c>
      <c r="E28" s="72" t="s">
        <v>45</v>
      </c>
      <c r="F28" s="73">
        <v>3</v>
      </c>
      <c r="G28" s="73">
        <v>3</v>
      </c>
      <c r="H28" s="15">
        <v>642.41</v>
      </c>
      <c r="I28" s="23">
        <v>1056.13</v>
      </c>
      <c r="J28" s="83">
        <v>143</v>
      </c>
      <c r="K28" s="81">
        <v>239</v>
      </c>
      <c r="L28" s="70">
        <f t="shared" si="0"/>
        <v>-39.173207843731376</v>
      </c>
      <c r="M28" s="15">
        <f t="shared" si="1"/>
        <v>214.13666666666666</v>
      </c>
      <c r="N28" s="73">
        <v>3</v>
      </c>
      <c r="O28" s="15"/>
      <c r="P28" s="15">
        <v>1887.62</v>
      </c>
      <c r="Q28" s="15"/>
      <c r="R28" s="15">
        <v>432</v>
      </c>
      <c r="S28" s="66">
        <f t="shared" si="2"/>
        <v>-100</v>
      </c>
      <c r="T28" s="78">
        <v>7665.92</v>
      </c>
      <c r="U28" s="15">
        <f t="shared" si="3"/>
        <v>0</v>
      </c>
      <c r="V28" s="78">
        <v>8391.78</v>
      </c>
      <c r="W28" s="74">
        <v>1832</v>
      </c>
      <c r="X28" s="79">
        <v>1992</v>
      </c>
    </row>
    <row r="29" spans="1:24" ht="12.75">
      <c r="A29" s="149">
        <v>16</v>
      </c>
      <c r="B29" s="156">
        <v>13</v>
      </c>
      <c r="C29" s="157" t="s">
        <v>53</v>
      </c>
      <c r="D29" s="158" t="s">
        <v>46</v>
      </c>
      <c r="E29" s="158" t="s">
        <v>36</v>
      </c>
      <c r="F29" s="82">
        <v>7</v>
      </c>
      <c r="G29" s="82">
        <v>6</v>
      </c>
      <c r="H29" s="23">
        <v>588</v>
      </c>
      <c r="I29" s="23">
        <v>1298</v>
      </c>
      <c r="J29" s="23">
        <v>131</v>
      </c>
      <c r="K29" s="69">
        <v>297</v>
      </c>
      <c r="L29" s="70">
        <f t="shared" si="0"/>
        <v>-54.699537750385204</v>
      </c>
      <c r="M29" s="69">
        <f t="shared" si="1"/>
        <v>98</v>
      </c>
      <c r="N29" s="82">
        <v>6</v>
      </c>
      <c r="O29" s="69"/>
      <c r="P29" s="69">
        <v>2267</v>
      </c>
      <c r="Q29" s="69"/>
      <c r="R29" s="69">
        <v>527</v>
      </c>
      <c r="S29" s="70">
        <f t="shared" si="2"/>
        <v>-100</v>
      </c>
      <c r="T29" s="74">
        <v>82186</v>
      </c>
      <c r="U29" s="69">
        <f t="shared" si="3"/>
        <v>0</v>
      </c>
      <c r="V29" s="74">
        <v>82830</v>
      </c>
      <c r="W29" s="74">
        <v>20223</v>
      </c>
      <c r="X29" s="84">
        <v>20366</v>
      </c>
    </row>
    <row r="30" spans="1:24" ht="13.5" thickBot="1">
      <c r="A30" s="153"/>
      <c r="B30" s="150"/>
      <c r="C30" s="151"/>
      <c r="D30" s="152"/>
      <c r="E30" s="152"/>
      <c r="F30" s="148"/>
      <c r="G30" s="148"/>
      <c r="H30" s="154"/>
      <c r="I30" s="23"/>
      <c r="J30" s="154"/>
      <c r="K30" s="23"/>
      <c r="L30" s="70"/>
      <c r="M30" s="142"/>
      <c r="N30" s="148"/>
      <c r="O30" s="142"/>
      <c r="P30" s="80"/>
      <c r="Q30" s="142"/>
      <c r="R30" s="15"/>
      <c r="S30" s="70"/>
      <c r="T30" s="76"/>
      <c r="U30" s="159"/>
      <c r="V30" s="162"/>
      <c r="W30" s="163"/>
      <c r="X30" s="155"/>
    </row>
    <row r="31" spans="1:24" s="147" customFormat="1" ht="12.75" thickBot="1">
      <c r="A31" s="143"/>
      <c r="B31" s="144"/>
      <c r="C31" s="145" t="s">
        <v>39</v>
      </c>
      <c r="D31" s="144"/>
      <c r="E31" s="144"/>
      <c r="F31" s="144"/>
      <c r="G31" s="145">
        <f>SUM(G14:G30)</f>
        <v>82</v>
      </c>
      <c r="H31" s="98">
        <f>SUM(H14:H30)</f>
        <v>93917.07999999999</v>
      </c>
      <c r="I31" s="98">
        <f>SUM(I14:I29)</f>
        <v>142537.09</v>
      </c>
      <c r="J31" s="98">
        <f>SUM(J14:J30)</f>
        <v>21781</v>
      </c>
      <c r="K31" s="98">
        <f>SUM(K14:K29)</f>
        <v>31899</v>
      </c>
      <c r="L31" s="65">
        <f>H31/I31-100%</f>
        <v>-0.3411042697728711</v>
      </c>
      <c r="M31" s="32">
        <f t="shared" si="1"/>
        <v>1145.330243902439</v>
      </c>
      <c r="N31" s="145">
        <f>SUM(N14:N30)</f>
        <v>82</v>
      </c>
      <c r="O31" s="98">
        <f>SUM(O14:O29)</f>
        <v>0</v>
      </c>
      <c r="P31" s="98">
        <f>SUM(P14:P29)</f>
        <v>206872.82999999996</v>
      </c>
      <c r="Q31" s="98">
        <f>SUM(Q14:Q29)</f>
        <v>0</v>
      </c>
      <c r="R31" s="98">
        <f>SUM(R14:R29)</f>
        <v>48795</v>
      </c>
      <c r="S31" s="65">
        <f>O31/P31-100%</f>
        <v>-1</v>
      </c>
      <c r="T31" s="32">
        <f>SUM(T14:T29)</f>
        <v>885106.5800000001</v>
      </c>
      <c r="U31" s="32">
        <f t="shared" si="3"/>
        <v>0</v>
      </c>
      <c r="V31" s="98">
        <f>SUM(V14:V29)</f>
        <v>1206101.9200000002</v>
      </c>
      <c r="W31" s="98">
        <f>SUM(W14:W29)</f>
        <v>284073</v>
      </c>
      <c r="X31" s="146">
        <f>SUM(X14:X30)</f>
        <v>294522</v>
      </c>
    </row>
    <row r="32" spans="8:11" ht="12.75">
      <c r="H32" s="99"/>
      <c r="I32" s="99"/>
      <c r="J32" s="99"/>
      <c r="K32" s="99"/>
    </row>
    <row r="33" spans="3:4" ht="12.75">
      <c r="C33" s="99"/>
      <c r="D33" s="99"/>
    </row>
    <row r="34" spans="3:4" ht="12.75">
      <c r="C34" s="99"/>
      <c r="D34" s="99"/>
    </row>
    <row r="35" spans="3:4" ht="12.75">
      <c r="C35" s="99"/>
      <c r="D35" s="99"/>
    </row>
    <row r="36" spans="3:4" ht="12.75">
      <c r="C36" s="99"/>
      <c r="D36" s="99"/>
    </row>
  </sheetData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showGridLines="0" workbookViewId="0" topLeftCell="A1">
      <selection activeCell="D44" sqref="D44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7" hidden="1" customWidth="1"/>
    <col min="21" max="21" width="9.7109375" style="27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4" t="s">
        <v>42</v>
      </c>
      <c r="I1" s="1"/>
      <c r="J1" s="44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41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8" t="s">
        <v>1</v>
      </c>
      <c r="D4" s="7"/>
      <c r="E4" s="9"/>
      <c r="F4" s="19" t="s">
        <v>2</v>
      </c>
      <c r="G4" s="20"/>
      <c r="H4" s="20"/>
      <c r="I4" s="20"/>
      <c r="J4" s="67" t="str">
        <f>'WEEKLY COMPETITIVE REPORT'!J4</f>
        <v>09 - Nov   11 - Nov</v>
      </c>
      <c r="K4" s="20"/>
      <c r="L4" s="62"/>
      <c r="M4" s="25"/>
      <c r="N4" s="9"/>
      <c r="O4" s="9"/>
      <c r="P4" s="9"/>
      <c r="Q4" s="9"/>
      <c r="R4" s="9"/>
      <c r="S4" s="9"/>
      <c r="T4" s="28"/>
      <c r="U4" s="28"/>
      <c r="V4" s="59" t="s">
        <v>3</v>
      </c>
      <c r="W4" s="60" t="s">
        <v>0</v>
      </c>
      <c r="X4" s="61">
        <f>'WEEKLY COMPETITIVE REPORT'!X4</f>
        <v>0.6893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8" t="str">
        <f>'WEEKLY COMPETITIVE REPORT'!J5</f>
        <v>08 - Nov   14 - Nov</v>
      </c>
      <c r="K5" s="8"/>
      <c r="L5" s="63"/>
      <c r="M5" s="25"/>
      <c r="N5" s="9"/>
      <c r="O5" s="9"/>
      <c r="P5" s="9"/>
      <c r="Q5" s="9"/>
      <c r="R5" s="9"/>
      <c r="S5" s="9"/>
      <c r="T5" s="28"/>
      <c r="U5" s="28"/>
      <c r="V5" s="42"/>
      <c r="W5" s="9"/>
      <c r="X5" s="43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5"/>
      <c r="L6" s="9"/>
      <c r="M6" s="9"/>
      <c r="N6" s="25"/>
      <c r="O6" s="9"/>
      <c r="P6" s="9"/>
      <c r="Q6" s="9"/>
      <c r="R6" s="9"/>
      <c r="S6" s="9"/>
      <c r="T6" s="28"/>
      <c r="U6" s="28"/>
      <c r="V6" s="42"/>
      <c r="W6" s="9"/>
      <c r="X6" s="43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0" t="str">
        <f>'WEEKLY COMPETITIVE REPORT'!G7</f>
        <v>Week </v>
      </c>
      <c r="H7" s="9"/>
      <c r="I7" s="10" t="s">
        <v>7</v>
      </c>
      <c r="J7" s="40">
        <f>'WEEKLY COMPETITIVE REPORT'!J7</f>
        <v>46</v>
      </c>
      <c r="K7" s="10" t="s">
        <v>7</v>
      </c>
      <c r="L7" s="9"/>
      <c r="M7" s="9"/>
      <c r="N7" s="40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1"/>
      <c r="W7" s="10" t="s">
        <v>7</v>
      </c>
      <c r="X7" s="26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0"/>
      <c r="K8" s="10" t="s">
        <v>9</v>
      </c>
      <c r="L8" s="9"/>
      <c r="M8" s="9"/>
      <c r="N8" s="40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1" t="s">
        <v>5</v>
      </c>
      <c r="W8" s="10" t="s">
        <v>9</v>
      </c>
      <c r="X8" s="26">
        <f>'WEEKLY COMPETITIVE REPORT'!X8</f>
        <v>39398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58" t="s">
        <v>40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7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6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29"/>
      <c r="U11" s="29"/>
      <c r="V11" s="10"/>
      <c r="W11" s="10"/>
      <c r="X11" s="10"/>
    </row>
    <row r="12" spans="1:24" ht="12.75">
      <c r="A12" s="45" t="s">
        <v>13</v>
      </c>
      <c r="B12" s="46" t="s">
        <v>14</v>
      </c>
      <c r="C12" s="46"/>
      <c r="D12" s="46"/>
      <c r="E12" s="46" t="s">
        <v>35</v>
      </c>
      <c r="F12" s="46" t="s">
        <v>15</v>
      </c>
      <c r="G12" s="46" t="s">
        <v>16</v>
      </c>
      <c r="H12" s="46" t="s">
        <v>33</v>
      </c>
      <c r="I12" s="46" t="s">
        <v>31</v>
      </c>
      <c r="J12" s="46" t="s">
        <v>33</v>
      </c>
      <c r="K12" s="46" t="s">
        <v>31</v>
      </c>
      <c r="L12" s="46" t="s">
        <v>17</v>
      </c>
      <c r="M12" s="47" t="s">
        <v>43</v>
      </c>
      <c r="N12" s="46" t="s">
        <v>16</v>
      </c>
      <c r="O12" s="46" t="s">
        <v>32</v>
      </c>
      <c r="P12" s="46" t="s">
        <v>34</v>
      </c>
      <c r="Q12" s="46" t="s">
        <v>32</v>
      </c>
      <c r="R12" s="46" t="s">
        <v>18</v>
      </c>
      <c r="S12" s="46" t="s">
        <v>17</v>
      </c>
      <c r="T12" s="47" t="s">
        <v>20</v>
      </c>
      <c r="U12" s="47" t="s">
        <v>43</v>
      </c>
      <c r="V12" s="46" t="s">
        <v>19</v>
      </c>
      <c r="W12" s="46" t="s">
        <v>20</v>
      </c>
      <c r="X12" s="48" t="s">
        <v>19</v>
      </c>
    </row>
    <row r="13" spans="1:24" ht="13.5" thickBot="1">
      <c r="A13" s="51" t="s">
        <v>15</v>
      </c>
      <c r="B13" s="52" t="s">
        <v>15</v>
      </c>
      <c r="C13" s="52" t="s">
        <v>21</v>
      </c>
      <c r="D13" s="52" t="s">
        <v>22</v>
      </c>
      <c r="E13" s="52" t="s">
        <v>22</v>
      </c>
      <c r="F13" s="52" t="s">
        <v>16</v>
      </c>
      <c r="G13" s="52" t="s">
        <v>23</v>
      </c>
      <c r="H13" s="52" t="s">
        <v>24</v>
      </c>
      <c r="I13" s="52" t="s">
        <v>27</v>
      </c>
      <c r="J13" s="52" t="s">
        <v>25</v>
      </c>
      <c r="K13" s="52" t="s">
        <v>25</v>
      </c>
      <c r="L13" s="52" t="s">
        <v>26</v>
      </c>
      <c r="M13" s="53" t="s">
        <v>44</v>
      </c>
      <c r="N13" s="52" t="s">
        <v>23</v>
      </c>
      <c r="O13" s="52" t="s">
        <v>24</v>
      </c>
      <c r="P13" s="52" t="s">
        <v>24</v>
      </c>
      <c r="Q13" s="52" t="s">
        <v>25</v>
      </c>
      <c r="R13" s="52" t="s">
        <v>25</v>
      </c>
      <c r="S13" s="52" t="s">
        <v>26</v>
      </c>
      <c r="T13" s="53" t="s">
        <v>24</v>
      </c>
      <c r="U13" s="53" t="s">
        <v>44</v>
      </c>
      <c r="V13" s="52" t="s">
        <v>24</v>
      </c>
      <c r="W13" s="52" t="s">
        <v>25</v>
      </c>
      <c r="X13" s="54" t="s">
        <v>25</v>
      </c>
    </row>
    <row r="14" spans="1:24" ht="12.75">
      <c r="A14" s="49">
        <v>1</v>
      </c>
      <c r="B14" s="4">
        <f>'WEEKLY COMPETITIVE REPORT'!B14</f>
        <v>1</v>
      </c>
      <c r="C14" s="4" t="str">
        <f>'WEEKLY COMPETITIVE REPORT'!C14</f>
        <v>PETELINJI ZAJTRK</v>
      </c>
      <c r="D14" s="4" t="str">
        <f>'WEEKLY COMPETITIVE REPORT'!D14</f>
        <v>DOMES</v>
      </c>
      <c r="E14" s="4" t="str">
        <f>'WEEKLY COMPETITIVE REPORT'!E14</f>
        <v>LK</v>
      </c>
      <c r="F14" s="37">
        <f>'WEEKLY COMPETITIVE REPORT'!F14</f>
        <v>4</v>
      </c>
      <c r="G14" s="37">
        <f>'WEEKLY COMPETITIVE REPORT'!G14</f>
        <v>9</v>
      </c>
      <c r="H14" s="15">
        <f>'WEEKLY COMPETITIVE REPORT'!H14/X4</f>
        <v>40194.64674307268</v>
      </c>
      <c r="I14" s="15">
        <f>'WEEKLY COMPETITIVE REPORT'!I14/X4</f>
        <v>68568.46075729</v>
      </c>
      <c r="J14" s="21">
        <f>'WEEKLY COMPETITIVE REPORT'!J14</f>
        <v>6698</v>
      </c>
      <c r="K14" s="21">
        <f>'WEEKLY COMPETITIVE REPORT'!K14</f>
        <v>10751</v>
      </c>
      <c r="L14" s="64">
        <f>'WEEKLY COMPETITIVE REPORT'!L14</f>
        <v>-41.380269734581574</v>
      </c>
      <c r="M14" s="15">
        <f aca="true" t="shared" si="0" ref="M14:M20">H14/G14</f>
        <v>4466.071860341409</v>
      </c>
      <c r="N14" s="37">
        <f>'WEEKLY COMPETITIVE REPORT'!N14</f>
        <v>9</v>
      </c>
      <c r="O14" s="15">
        <f>'WEEKLY COMPETITIVE REPORT'!O14/X4</f>
        <v>0</v>
      </c>
      <c r="P14" s="15">
        <f>'WEEKLY COMPETITIVE REPORT'!P14/X4</f>
        <v>106072.53735673871</v>
      </c>
      <c r="Q14" s="21">
        <f>'WEEKLY COMPETITIVE REPORT'!Q14</f>
        <v>0</v>
      </c>
      <c r="R14" s="21">
        <f>'WEEKLY COMPETITIVE REPORT'!R14</f>
        <v>17497</v>
      </c>
      <c r="S14" s="64">
        <f>'WEEKLY COMPETITIVE REPORT'!S14</f>
        <v>-100</v>
      </c>
      <c r="T14" s="15">
        <f>'WEEKLY COMPETITIVE REPORT'!T14/X4</f>
        <v>316737.1536341216</v>
      </c>
      <c r="U14" s="15">
        <f aca="true" t="shared" si="1" ref="U14:U20">O14/N14</f>
        <v>0</v>
      </c>
      <c r="V14" s="24">
        <f aca="true" t="shared" si="2" ref="V14:V20">O14+T14</f>
        <v>316737.1536341216</v>
      </c>
      <c r="W14" s="21">
        <f>'WEEKLY COMPETITIVE REPORT'!W14</f>
        <v>54017</v>
      </c>
      <c r="X14" s="55">
        <f>'WEEKLY COMPETITIVE REPORT'!X14</f>
        <v>61617</v>
      </c>
    </row>
    <row r="15" spans="1:24" ht="12.75">
      <c r="A15" s="49">
        <v>2</v>
      </c>
      <c r="B15" s="4">
        <f>'WEEKLY COMPETITIVE REPORT'!B15</f>
        <v>2</v>
      </c>
      <c r="C15" s="4" t="str">
        <f>'WEEKLY COMPETITIVE REPORT'!C15</f>
        <v>THE HEARTBREAK KID</v>
      </c>
      <c r="D15" s="4" t="str">
        <f>'WEEKLY COMPETITIVE REPORT'!D15</f>
        <v>UIP</v>
      </c>
      <c r="E15" s="4" t="str">
        <f>'WEEKLY COMPETITIVE REPORT'!E15</f>
        <v>Karantanija</v>
      </c>
      <c r="F15" s="37">
        <f>'WEEKLY COMPETITIVE REPORT'!F15</f>
        <v>3</v>
      </c>
      <c r="G15" s="37">
        <f>'WEEKLY COMPETITIVE REPORT'!G15</f>
        <v>7</v>
      </c>
      <c r="H15" s="15">
        <f>'WEEKLY COMPETITIVE REPORT'!H15/X4</f>
        <v>30361.23603655883</v>
      </c>
      <c r="I15" s="15">
        <f>'WEEKLY COMPETITIVE REPORT'!I15/X4</f>
        <v>48684.17234875961</v>
      </c>
      <c r="J15" s="21">
        <f>'WEEKLY COMPETITIVE REPORT'!J15</f>
        <v>4827</v>
      </c>
      <c r="K15" s="21">
        <f>'WEEKLY COMPETITIVE REPORT'!K15</f>
        <v>7612</v>
      </c>
      <c r="L15" s="64">
        <f>'WEEKLY COMPETITIVE REPORT'!L15</f>
        <v>-37.636331128195955</v>
      </c>
      <c r="M15" s="15">
        <f t="shared" si="0"/>
        <v>4337.319433794119</v>
      </c>
      <c r="N15" s="37">
        <f>'WEEKLY COMPETITIVE REPORT'!N15</f>
        <v>7</v>
      </c>
      <c r="O15" s="15">
        <f>'WEEKLY COMPETITIVE REPORT'!O15/X4</f>
        <v>0</v>
      </c>
      <c r="P15" s="15">
        <f>'WEEKLY COMPETITIVE REPORT'!P15/X4</f>
        <v>69828.81183809662</v>
      </c>
      <c r="Q15" s="21">
        <f>'WEEKLY COMPETITIVE REPORT'!Q15</f>
        <v>0</v>
      </c>
      <c r="R15" s="21">
        <f>'WEEKLY COMPETITIVE REPORT'!R15</f>
        <v>11278</v>
      </c>
      <c r="S15" s="64">
        <f>'WEEKLY COMPETITIVE REPORT'!S15</f>
        <v>-100</v>
      </c>
      <c r="T15" s="15">
        <f>'WEEKLY COMPETITIVE REPORT'!T15/X4</f>
        <v>175971.27520673146</v>
      </c>
      <c r="U15" s="15">
        <f t="shared" si="1"/>
        <v>0</v>
      </c>
      <c r="V15" s="24">
        <f t="shared" si="2"/>
        <v>175971.27520673146</v>
      </c>
      <c r="W15" s="21">
        <f>'WEEKLY COMPETITIVE REPORT'!W15</f>
        <v>29426</v>
      </c>
      <c r="X15" s="55">
        <f>'WEEKLY COMPETITIVE REPORT'!X15</f>
        <v>34615</v>
      </c>
    </row>
    <row r="16" spans="1:24" ht="12.75">
      <c r="A16" s="49">
        <v>3</v>
      </c>
      <c r="B16" s="4">
        <f>'WEEKLY COMPETITIVE REPORT'!B16</f>
        <v>4</v>
      </c>
      <c r="C16" s="4" t="str">
        <f>'WEEKLY COMPETITIVE REPORT'!C16</f>
        <v>THE KINGDOM</v>
      </c>
      <c r="D16" s="4" t="str">
        <f>'WEEKLY COMPETITIVE REPORT'!D16</f>
        <v>UIP</v>
      </c>
      <c r="E16" s="4" t="str">
        <f>'WEEKLY COMPETITIVE REPORT'!E16</f>
        <v>Karantanija</v>
      </c>
      <c r="F16" s="37">
        <f>'WEEKLY COMPETITIVE REPORT'!F16</f>
        <v>2</v>
      </c>
      <c r="G16" s="37">
        <f>'WEEKLY COMPETITIVE REPORT'!G16</f>
        <v>4</v>
      </c>
      <c r="H16" s="15">
        <f>'WEEKLY COMPETITIVE REPORT'!H16/X4</f>
        <v>9809.952125344553</v>
      </c>
      <c r="I16" s="15">
        <f>'WEEKLY COMPETITIVE REPORT'!I16/X4</f>
        <v>12843.46438415784</v>
      </c>
      <c r="J16" s="21">
        <f>'WEEKLY COMPETITIVE REPORT'!J16</f>
        <v>1495</v>
      </c>
      <c r="K16" s="21">
        <f>'WEEKLY COMPETITIVE REPORT'!K16</f>
        <v>1993</v>
      </c>
      <c r="L16" s="64">
        <f>'WEEKLY COMPETITIVE REPORT'!L16</f>
        <v>-23.619112165367667</v>
      </c>
      <c r="M16" s="15">
        <f t="shared" si="0"/>
        <v>2452.488031336138</v>
      </c>
      <c r="N16" s="37">
        <f>'WEEKLY COMPETITIVE REPORT'!N16</f>
        <v>4</v>
      </c>
      <c r="O16" s="15">
        <f>'WEEKLY COMPETITIVE REPORT'!O16/X4</f>
        <v>0</v>
      </c>
      <c r="P16" s="15">
        <f>'WEEKLY COMPETITIVE REPORT'!P16/X4</f>
        <v>15964.021471057595</v>
      </c>
      <c r="Q16" s="21">
        <f>'WEEKLY COMPETITIVE REPORT'!Q16</f>
        <v>0</v>
      </c>
      <c r="R16" s="21">
        <f>'WEEKLY COMPETITIVE REPORT'!R16</f>
        <v>2597</v>
      </c>
      <c r="S16" s="64">
        <f>'WEEKLY COMPETITIVE REPORT'!S16</f>
        <v>-100</v>
      </c>
      <c r="T16" s="15">
        <f>'WEEKLY COMPETITIVE REPORT'!T16/X4</f>
        <v>17310.314812128247</v>
      </c>
      <c r="U16" s="15">
        <f t="shared" si="1"/>
        <v>0</v>
      </c>
      <c r="V16" s="24">
        <f t="shared" si="2"/>
        <v>17310.314812128247</v>
      </c>
      <c r="W16" s="21">
        <f>'WEEKLY COMPETITIVE REPORT'!W16</f>
        <v>2846</v>
      </c>
      <c r="X16" s="55">
        <f>'WEEKLY COMPETITIVE REPORT'!X16</f>
        <v>4515</v>
      </c>
    </row>
    <row r="17" spans="1:24" ht="12.75">
      <c r="A17" s="49">
        <v>4</v>
      </c>
      <c r="B17" s="4" t="str">
        <f>'WEEKLY COMPETITIVE REPORT'!B17</f>
        <v>New</v>
      </c>
      <c r="C17" s="4" t="str">
        <f>'WEEKLY COMPETITIVE REPORT'!C17</f>
        <v>INVASION</v>
      </c>
      <c r="D17" s="4" t="str">
        <f>'WEEKLY COMPETITIVE REPORT'!D17</f>
        <v>WB</v>
      </c>
      <c r="E17" s="4" t="str">
        <f>'WEEKLY COMPETITIVE REPORT'!E17</f>
        <v>LK</v>
      </c>
      <c r="F17" s="37">
        <f>'WEEKLY COMPETITIVE REPORT'!F17</f>
        <v>1</v>
      </c>
      <c r="G17" s="37">
        <f>'WEEKLY COMPETITIVE REPORT'!G17</f>
        <v>4</v>
      </c>
      <c r="H17" s="15">
        <f>'WEEKLY COMPETITIVE REPORT'!H17/X4</f>
        <v>9178.122733207601</v>
      </c>
      <c r="I17" s="15">
        <f>'WEEKLY COMPETITIVE REPORT'!I17/X4</f>
        <v>0</v>
      </c>
      <c r="J17" s="21">
        <f>'WEEKLY COMPETITIVE REPORT'!J17</f>
        <v>1415</v>
      </c>
      <c r="K17" s="21">
        <f>'WEEKLY COMPETITIVE REPORT'!K17</f>
        <v>0</v>
      </c>
      <c r="L17" s="64" t="e">
        <f>'WEEKLY COMPETITIVE REPORT'!L17</f>
        <v>#DIV/0!</v>
      </c>
      <c r="M17" s="15">
        <f t="shared" si="0"/>
        <v>2294.5306833019004</v>
      </c>
      <c r="N17" s="37">
        <f>'WEEKLY COMPETITIVE REPORT'!N17</f>
        <v>4</v>
      </c>
      <c r="O17" s="15">
        <f>'WEEKLY COMPETITIVE REPORT'!O17/X4</f>
        <v>0</v>
      </c>
      <c r="P17" s="15">
        <f>'WEEKLY COMPETITIVE REPORT'!P17/X4</f>
        <v>0</v>
      </c>
      <c r="Q17" s="21">
        <f>'WEEKLY COMPETITIVE REPORT'!Q17</f>
        <v>0</v>
      </c>
      <c r="R17" s="21">
        <f>'WEEKLY COMPETITIVE REPORT'!R17</f>
        <v>0</v>
      </c>
      <c r="S17" s="64" t="e">
        <f>'WEEKLY COMPETITIVE REPORT'!S17</f>
        <v>#DIV/0!</v>
      </c>
      <c r="T17" s="15">
        <f>'WEEKLY COMPETITIVE REPORT'!T17/X4</f>
        <v>0</v>
      </c>
      <c r="U17" s="15">
        <f t="shared" si="1"/>
        <v>0</v>
      </c>
      <c r="V17" s="24">
        <f t="shared" si="2"/>
        <v>0</v>
      </c>
      <c r="W17" s="21">
        <f>'WEEKLY COMPETITIVE REPORT'!W17</f>
        <v>0</v>
      </c>
      <c r="X17" s="55">
        <f>'WEEKLY COMPETITIVE REPORT'!X17</f>
        <v>1795</v>
      </c>
    </row>
    <row r="18" spans="1:24" ht="13.5" customHeight="1">
      <c r="A18" s="49">
        <v>5</v>
      </c>
      <c r="B18" s="4">
        <f>'WEEKLY COMPETITIVE REPORT'!B18</f>
        <v>3</v>
      </c>
      <c r="C18" s="4" t="str">
        <f>'WEEKLY COMPETITIVE REPORT'!C18</f>
        <v>SAW IV</v>
      </c>
      <c r="D18" s="4" t="str">
        <f>'WEEKLY COMPETITIVE REPORT'!D18</f>
        <v>INDEP</v>
      </c>
      <c r="E18" s="4" t="str">
        <f>'WEEKLY COMPETITIVE REPORT'!E18</f>
        <v>Cinemania</v>
      </c>
      <c r="F18" s="37">
        <f>'WEEKLY COMPETITIVE REPORT'!F18</f>
        <v>3</v>
      </c>
      <c r="G18" s="37">
        <f>'WEEKLY COMPETITIVE REPORT'!G18</f>
        <v>4</v>
      </c>
      <c r="H18" s="15">
        <f>'WEEKLY COMPETITIVE REPORT'!H18/X4</f>
        <v>9086.203394748294</v>
      </c>
      <c r="I18" s="15">
        <f>'WEEKLY COMPETITIVE REPORT'!I18/X4</f>
        <v>16897.34513274336</v>
      </c>
      <c r="J18" s="21">
        <f>'WEEKLY COMPETITIVE REPORT'!J18</f>
        <v>1406</v>
      </c>
      <c r="K18" s="21">
        <f>'WEEKLY COMPETITIVE REPORT'!K18</f>
        <v>2588</v>
      </c>
      <c r="L18" s="64">
        <f>'WEEKLY COMPETITIVE REPORT'!L18</f>
        <v>-46.22703552914228</v>
      </c>
      <c r="M18" s="15">
        <f t="shared" si="0"/>
        <v>2271.5508486870735</v>
      </c>
      <c r="N18" s="37">
        <f>'WEEKLY COMPETITIVE REPORT'!N18</f>
        <v>4</v>
      </c>
      <c r="O18" s="15">
        <f>'WEEKLY COMPETITIVE REPORT'!O18/X4</f>
        <v>0</v>
      </c>
      <c r="P18" s="15">
        <f>'WEEKLY COMPETITIVE REPORT'!P18/X4</f>
        <v>27632.395183519508</v>
      </c>
      <c r="Q18" s="21">
        <f>'WEEKLY COMPETITIVE REPORT'!Q18</f>
        <v>0</v>
      </c>
      <c r="R18" s="21">
        <f>'WEEKLY COMPETITIVE REPORT'!R18</f>
        <v>4384</v>
      </c>
      <c r="S18" s="64">
        <f>'WEEKLY COMPETITIVE REPORT'!S18</f>
        <v>-100</v>
      </c>
      <c r="T18" s="15">
        <f>'WEEKLY COMPETITIVE REPORT'!T18/X4</f>
        <v>87214.30436674887</v>
      </c>
      <c r="U18" s="15">
        <f t="shared" si="1"/>
        <v>0</v>
      </c>
      <c r="V18" s="24">
        <f t="shared" si="2"/>
        <v>87214.30436674887</v>
      </c>
      <c r="W18" s="21">
        <f>'WEEKLY COMPETITIVE REPORT'!W18</f>
        <v>14128</v>
      </c>
      <c r="X18" s="55">
        <f>'WEEKLY COMPETITIVE REPORT'!X18</f>
        <v>15704</v>
      </c>
    </row>
    <row r="19" spans="1:24" ht="12.75">
      <c r="A19" s="49">
        <v>6</v>
      </c>
      <c r="B19" s="4">
        <f>'WEEKLY COMPETITIVE REPORT'!B19</f>
        <v>6</v>
      </c>
      <c r="C19" s="4" t="str">
        <f>'WEEKLY COMPETITIVE REPORT'!C19</f>
        <v>RUSH HOUR 3</v>
      </c>
      <c r="D19" s="4" t="str">
        <f>'WEEKLY COMPETITIVE REPORT'!D19</f>
        <v>WB</v>
      </c>
      <c r="E19" s="4" t="str">
        <f>'WEEKLY COMPETITIVE REPORT'!E19</f>
        <v>LK</v>
      </c>
      <c r="F19" s="37">
        <f>'WEEKLY COMPETITIVE REPORT'!F19</f>
        <v>8</v>
      </c>
      <c r="G19" s="37">
        <f>'WEEKLY COMPETITIVE REPORT'!G19</f>
        <v>5</v>
      </c>
      <c r="H19" s="15">
        <f>'WEEKLY COMPETITIVE REPORT'!H19/X4</f>
        <v>6880.821122878282</v>
      </c>
      <c r="I19" s="15">
        <f>'WEEKLY COMPETITIVE REPORT'!I19/X4</f>
        <v>12575.293776294791</v>
      </c>
      <c r="J19" s="21">
        <f>'WEEKLY COMPETITIVE REPORT'!J19</f>
        <v>1027</v>
      </c>
      <c r="K19" s="21">
        <f>'WEEKLY COMPETITIVE REPORT'!K19</f>
        <v>1954</v>
      </c>
      <c r="L19" s="64">
        <f>'WEEKLY COMPETITIVE REPORT'!L19</f>
        <v>-45.28301886792453</v>
      </c>
      <c r="M19" s="15">
        <f t="shared" si="0"/>
        <v>1376.1642245756564</v>
      </c>
      <c r="N19" s="37">
        <f>'WEEKLY COMPETITIVE REPORT'!N19</f>
        <v>5</v>
      </c>
      <c r="O19" s="15">
        <f>'WEEKLY COMPETITIVE REPORT'!O19/X4</f>
        <v>0</v>
      </c>
      <c r="P19" s="15">
        <f>'WEEKLY COMPETITIVE REPORT'!P19/X4</f>
        <v>17645.176265776874</v>
      </c>
      <c r="Q19" s="21">
        <f>'WEEKLY COMPETITIVE REPORT'!Q19</f>
        <v>0</v>
      </c>
      <c r="R19" s="21">
        <f>'WEEKLY COMPETITIVE REPORT'!R19</f>
        <v>2785</v>
      </c>
      <c r="S19" s="64">
        <f>'WEEKLY COMPETITIVE REPORT'!S19</f>
        <v>-100</v>
      </c>
      <c r="T19" s="15">
        <f>'WEEKLY COMPETITIVE REPORT'!T19/X4</f>
        <v>215809.70549833163</v>
      </c>
      <c r="U19" s="15">
        <f t="shared" si="1"/>
        <v>0</v>
      </c>
      <c r="V19" s="24">
        <f t="shared" si="2"/>
        <v>215809.70549833163</v>
      </c>
      <c r="W19" s="21">
        <f>'WEEKLY COMPETITIVE REPORT'!W19</f>
        <v>35576</v>
      </c>
      <c r="X19" s="55">
        <f>'WEEKLY COMPETITIVE REPORT'!X19</f>
        <v>36644</v>
      </c>
    </row>
    <row r="20" spans="1:24" ht="12.75">
      <c r="A20" s="49">
        <v>7</v>
      </c>
      <c r="B20" s="4" t="str">
        <f>'WEEKLY COMPETITIVE REPORT'!B20</f>
        <v>New</v>
      </c>
      <c r="C20" s="4" t="str">
        <f>'WEEKLY COMPETITIVE REPORT'!C20</f>
        <v>BALLS OF FURY</v>
      </c>
      <c r="D20" s="4" t="str">
        <f>'WEEKLY COMPETITIVE REPORT'!D20</f>
        <v>IND</v>
      </c>
      <c r="E20" s="4" t="str">
        <f>'WEEKLY COMPETITIVE REPORT'!E20</f>
        <v>Cinemania</v>
      </c>
      <c r="F20" s="37">
        <f>'WEEKLY COMPETITIVE REPORT'!F20</f>
        <v>1</v>
      </c>
      <c r="G20" s="37">
        <f>'WEEKLY COMPETITIVE REPORT'!G20</f>
        <v>3</v>
      </c>
      <c r="H20" s="15">
        <f>'WEEKLY COMPETITIVE REPORT'!H20/X4</f>
        <v>5688.8872769476275</v>
      </c>
      <c r="I20" s="15">
        <f>'WEEKLY COMPETITIVE REPORT'!I20/X4</f>
        <v>0</v>
      </c>
      <c r="J20" s="21">
        <f>'WEEKLY COMPETITIVE REPORT'!J20</f>
        <v>926</v>
      </c>
      <c r="K20" s="21">
        <f>'WEEKLY COMPETITIVE REPORT'!K20</f>
        <v>0</v>
      </c>
      <c r="L20" s="64" t="e">
        <f>'WEEKLY COMPETITIVE REPORT'!L20</f>
        <v>#DIV/0!</v>
      </c>
      <c r="M20" s="15">
        <f t="shared" si="0"/>
        <v>1896.2957589825426</v>
      </c>
      <c r="N20" s="37">
        <f>'WEEKLY COMPETITIVE REPORT'!N20</f>
        <v>3</v>
      </c>
      <c r="O20" s="15">
        <f>'WEEKLY COMPETITIVE REPORT'!O20/X4</f>
        <v>0</v>
      </c>
      <c r="P20" s="15">
        <f>'WEEKLY COMPETITIVE REPORT'!P20/X4</f>
        <v>0</v>
      </c>
      <c r="Q20" s="21">
        <f>'WEEKLY COMPETITIVE REPORT'!Q20</f>
        <v>0</v>
      </c>
      <c r="R20" s="21">
        <f>'WEEKLY COMPETITIVE REPORT'!R20</f>
        <v>0</v>
      </c>
      <c r="S20" s="64" t="e">
        <f>'WEEKLY COMPETITIVE REPORT'!S20</f>
        <v>#DIV/0!</v>
      </c>
      <c r="T20" s="15">
        <f>'WEEKLY COMPETITIVE REPORT'!T20/X4</f>
        <v>0</v>
      </c>
      <c r="U20" s="15">
        <f t="shared" si="1"/>
        <v>0</v>
      </c>
      <c r="V20" s="24">
        <f t="shared" si="2"/>
        <v>0</v>
      </c>
      <c r="W20" s="21">
        <f>'WEEKLY COMPETITIVE REPORT'!W20</f>
        <v>10923</v>
      </c>
      <c r="X20" s="55">
        <f>'WEEKLY COMPETITIVE REPORT'!X20</f>
        <v>1105</v>
      </c>
    </row>
    <row r="21" spans="1:24" ht="12.75">
      <c r="A21" s="49">
        <v>8</v>
      </c>
      <c r="B21" s="4">
        <f>'WEEKLY COMPETITIVE REPORT'!B21</f>
        <v>7</v>
      </c>
      <c r="C21" s="4" t="str">
        <f>'WEEKLY COMPETITIVE REPORT'!C21</f>
        <v>NANNY DIARIES</v>
      </c>
      <c r="D21" s="4" t="str">
        <f>'WEEKLY COMPETITIVE REPORT'!D21</f>
        <v>INDEP</v>
      </c>
      <c r="E21" s="4" t="str">
        <f>'WEEKLY COMPETITIVE REPORT'!E21</f>
        <v>Cinemania</v>
      </c>
      <c r="F21" s="37">
        <f>'WEEKLY COMPETITIVE REPORT'!F21</f>
        <v>4</v>
      </c>
      <c r="G21" s="37">
        <f>'WEEKLY COMPETITIVE REPORT'!G21</f>
        <v>3</v>
      </c>
      <c r="H21" s="15">
        <f>'WEEKLY COMPETITIVE REPORT'!H21/X4</f>
        <v>4992.702741912084</v>
      </c>
      <c r="I21" s="15" t="e">
        <f>'WEEKLY COMPETITIVE REPORT'!I21/X11</f>
        <v>#DIV/0!</v>
      </c>
      <c r="J21" s="21">
        <f>'WEEKLY COMPETITIVE REPORT'!J21</f>
        <v>768</v>
      </c>
      <c r="K21" s="21">
        <f>'WEEKLY COMPETITIVE REPORT'!K21</f>
        <v>981</v>
      </c>
      <c r="L21" s="64">
        <f>'WEEKLY COMPETITIVE REPORT'!L21</f>
        <v>-19.72686135473036</v>
      </c>
      <c r="M21" s="15">
        <f aca="true" t="shared" si="3" ref="M21:M29">H21/G21</f>
        <v>1664.234247304028</v>
      </c>
      <c r="N21" s="37">
        <f>'WEEKLY COMPETITIVE REPORT'!N21</f>
        <v>3</v>
      </c>
      <c r="O21" s="15">
        <f>'WEEKLY COMPETITIVE REPORT'!O21/X4</f>
        <v>0</v>
      </c>
      <c r="P21" s="15" t="e">
        <f>'WEEKLY COMPETITIVE REPORT'!P21/X11</f>
        <v>#DIV/0!</v>
      </c>
      <c r="Q21" s="21">
        <f>'WEEKLY COMPETITIVE REPORT'!Q21</f>
        <v>0</v>
      </c>
      <c r="R21" s="21">
        <f>'WEEKLY COMPETITIVE REPORT'!R21</f>
        <v>1294</v>
      </c>
      <c r="S21" s="64">
        <f>'WEEKLY COMPETITIVE REPORT'!S21</f>
        <v>-100</v>
      </c>
      <c r="T21" s="15">
        <f>'WEEKLY COMPETITIVE REPORT'!T21/X4</f>
        <v>31894.109966632815</v>
      </c>
      <c r="U21" s="15">
        <f aca="true" t="shared" si="4" ref="U21:U29">O21/N21</f>
        <v>0</v>
      </c>
      <c r="V21" s="24">
        <f aca="true" t="shared" si="5" ref="V21:V29">O21+T21</f>
        <v>31894.109966632815</v>
      </c>
      <c r="W21" s="21">
        <f>'WEEKLY COMPETITIVE REPORT'!W21</f>
        <v>5201</v>
      </c>
      <c r="X21" s="55">
        <f>'WEEKLY COMPETITIVE REPORT'!X21</f>
        <v>6047</v>
      </c>
    </row>
    <row r="22" spans="1:24" ht="12.75">
      <c r="A22" s="49">
        <v>9</v>
      </c>
      <c r="B22" s="4">
        <f>'WEEKLY COMPETITIVE REPORT'!B22</f>
        <v>8</v>
      </c>
      <c r="C22" s="4" t="str">
        <f>'WEEKLY COMPETITIVE REPORT'!C22</f>
        <v>SUPERBAD</v>
      </c>
      <c r="D22" s="4" t="str">
        <f>'WEEKLY COMPETITIVE REPORT'!D22</f>
        <v>SONY</v>
      </c>
      <c r="E22" s="4" t="str">
        <f>'WEEKLY COMPETITIVE REPORT'!E22</f>
        <v>CF</v>
      </c>
      <c r="F22" s="37">
        <f>'WEEKLY COMPETITIVE REPORT'!F22</f>
        <v>5</v>
      </c>
      <c r="G22" s="37">
        <f>'WEEKLY COMPETITIVE REPORT'!G22</f>
        <v>7</v>
      </c>
      <c r="H22" s="15">
        <f>'WEEKLY COMPETITIVE REPORT'!H22/X4</f>
        <v>4882.300884955752</v>
      </c>
      <c r="I22" s="15" t="e">
        <f>'WEEKLY COMPETITIVE REPORT'!I22/X11</f>
        <v>#DIV/0!</v>
      </c>
      <c r="J22" s="21">
        <f>'WEEKLY COMPETITIVE REPORT'!J22</f>
        <v>821</v>
      </c>
      <c r="K22" s="21">
        <f>'WEEKLY COMPETITIVE REPORT'!K22</f>
        <v>990</v>
      </c>
      <c r="L22" s="64">
        <f>'WEEKLY COMPETITIVE REPORT'!L22</f>
        <v>-36.17005538274789</v>
      </c>
      <c r="M22" s="15">
        <f t="shared" si="3"/>
        <v>697.4715549936789</v>
      </c>
      <c r="N22" s="37">
        <f>'WEEKLY COMPETITIVE REPORT'!N22</f>
        <v>7</v>
      </c>
      <c r="O22" s="15">
        <f>'WEEKLY COMPETITIVE REPORT'!O22/X4</f>
        <v>0</v>
      </c>
      <c r="P22" s="15" t="e">
        <f>'WEEKLY COMPETITIVE REPORT'!P22/X11</f>
        <v>#DIV/0!</v>
      </c>
      <c r="Q22" s="21">
        <f>'WEEKLY COMPETITIVE REPORT'!Q22</f>
        <v>0</v>
      </c>
      <c r="R22" s="21">
        <f>'WEEKLY COMPETITIVE REPORT'!R22</f>
        <v>1324</v>
      </c>
      <c r="S22" s="64">
        <f>'WEEKLY COMPETITIVE REPORT'!S22</f>
        <v>-100</v>
      </c>
      <c r="T22" s="15">
        <f>'WEEKLY COMPETITIVE REPORT'!T22/X4</f>
        <v>68888.35050050776</v>
      </c>
      <c r="U22" s="15">
        <f t="shared" si="4"/>
        <v>0</v>
      </c>
      <c r="V22" s="24">
        <f t="shared" si="5"/>
        <v>68888.35050050776</v>
      </c>
      <c r="W22" s="21">
        <f>'WEEKLY COMPETITIVE REPORT'!W22</f>
        <v>10229</v>
      </c>
      <c r="X22" s="55">
        <f>'WEEKLY COMPETITIVE REPORT'!X22</f>
        <v>12252</v>
      </c>
    </row>
    <row r="23" spans="1:24" ht="12.75">
      <c r="A23" s="49">
        <v>10</v>
      </c>
      <c r="B23" s="4">
        <f>'WEEKLY COMPETITIVE REPORT'!B23</f>
        <v>9</v>
      </c>
      <c r="C23" s="4" t="str">
        <f>'WEEKLY COMPETITIVE REPORT'!C23</f>
        <v>RENDITION</v>
      </c>
      <c r="D23" s="4" t="str">
        <f>'WEEKLY COMPETITIVE REPORT'!D23</f>
        <v>WB</v>
      </c>
      <c r="E23" s="4" t="str">
        <f>'WEEKLY COMPETITIVE REPORT'!E23</f>
        <v>LK</v>
      </c>
      <c r="F23" s="37">
        <f>'WEEKLY COMPETITIVE REPORT'!F23</f>
        <v>3</v>
      </c>
      <c r="G23" s="37">
        <f>'WEEKLY COMPETITIVE REPORT'!G23</f>
        <v>4</v>
      </c>
      <c r="H23" s="15">
        <f>'WEEKLY COMPETITIVE REPORT'!H23/X4</f>
        <v>3831.3651530538227</v>
      </c>
      <c r="I23" s="15" t="e">
        <f>'WEEKLY COMPETITIVE REPORT'!I23/X11</f>
        <v>#DIV/0!</v>
      </c>
      <c r="J23" s="21">
        <f>'WEEKLY COMPETITIVE REPORT'!J23</f>
        <v>588</v>
      </c>
      <c r="K23" s="21">
        <f>'WEEKLY COMPETITIVE REPORT'!K23</f>
        <v>853</v>
      </c>
      <c r="L23" s="64">
        <f>'WEEKLY COMPETITIVE REPORT'!L23</f>
        <v>-31.305143998668214</v>
      </c>
      <c r="M23" s="15">
        <f t="shared" si="3"/>
        <v>957.8412882634557</v>
      </c>
      <c r="N23" s="37">
        <f>'WEEKLY COMPETITIVE REPORT'!N23</f>
        <v>4</v>
      </c>
      <c r="O23" s="15">
        <f>'WEEKLY COMPETITIVE REPORT'!O23/X4</f>
        <v>0</v>
      </c>
      <c r="P23" s="15" t="e">
        <f>'WEEKLY COMPETITIVE REPORT'!P23/X11</f>
        <v>#DIV/0!</v>
      </c>
      <c r="Q23" s="21">
        <f>'WEEKLY COMPETITIVE REPORT'!Q23</f>
        <v>0</v>
      </c>
      <c r="R23" s="21">
        <f>'WEEKLY COMPETITIVE REPORT'!R23</f>
        <v>1418</v>
      </c>
      <c r="S23" s="64">
        <f>'WEEKLY COMPETITIVE REPORT'!S23</f>
        <v>-100</v>
      </c>
      <c r="T23" s="15">
        <f>'WEEKLY COMPETITIVE REPORT'!T23/X4</f>
        <v>25559.379080226317</v>
      </c>
      <c r="U23" s="15">
        <f t="shared" si="4"/>
        <v>0</v>
      </c>
      <c r="V23" s="24">
        <f t="shared" si="5"/>
        <v>25559.379080226317</v>
      </c>
      <c r="W23" s="21">
        <f>'WEEKLY COMPETITIVE REPORT'!W23</f>
        <v>4147</v>
      </c>
      <c r="X23" s="55">
        <f>'WEEKLY COMPETITIVE REPORT'!X23</f>
        <v>4822</v>
      </c>
    </row>
    <row r="24" spans="1:24" ht="12.75">
      <c r="A24" s="49">
        <v>11</v>
      </c>
      <c r="B24" s="4">
        <f>'WEEKLY COMPETITIVE REPORT'!B25</f>
        <v>10</v>
      </c>
      <c r="C24" s="4" t="str">
        <f>'WEEKLY COMPETITIVE REPORT'!C25</f>
        <v>STARDUST</v>
      </c>
      <c r="D24" s="4" t="str">
        <f>'WEEKLY COMPETITIVE REPORT'!D25</f>
        <v>UIP</v>
      </c>
      <c r="E24" s="4" t="str">
        <f>'WEEKLY COMPETITIVE REPORT'!E25</f>
        <v>Karantanija</v>
      </c>
      <c r="F24" s="37">
        <f>'WEEKLY COMPETITIVE REPORT'!F25</f>
        <v>6</v>
      </c>
      <c r="G24" s="37">
        <f>'WEEKLY COMPETITIVE REPORT'!G25</f>
        <v>6</v>
      </c>
      <c r="H24" s="15">
        <f>'WEEKLY COMPETITIVE REPORT'!H25/X4</f>
        <v>3164.0795009429853</v>
      </c>
      <c r="I24" s="15" t="e">
        <f>'WEEKLY COMPETITIVE REPORT'!I25/X11</f>
        <v>#DIV/0!</v>
      </c>
      <c r="J24" s="21">
        <f>'WEEKLY COMPETITIVE REPORT'!J25</f>
        <v>505</v>
      </c>
      <c r="K24" s="21">
        <f>'WEEKLY COMPETITIVE REPORT'!K25</f>
        <v>806</v>
      </c>
      <c r="L24" s="64">
        <f>'WEEKLY COMPETITIVE REPORT'!L25</f>
        <v>-39.349276974416014</v>
      </c>
      <c r="M24" s="15">
        <f t="shared" si="3"/>
        <v>527.3465834904976</v>
      </c>
      <c r="N24" s="37">
        <f>'WEEKLY COMPETITIVE REPORT'!N25</f>
        <v>6</v>
      </c>
      <c r="O24" s="15">
        <f>'WEEKLY COMPETITIVE REPORT'!O25/X4</f>
        <v>0</v>
      </c>
      <c r="P24" s="15" t="e">
        <f>'WEEKLY COMPETITIVE REPORT'!P25/X11</f>
        <v>#DIV/0!</v>
      </c>
      <c r="Q24" s="21">
        <f>'WEEKLY COMPETITIVE REPORT'!Q25</f>
        <v>0</v>
      </c>
      <c r="R24" s="21">
        <f>'WEEKLY COMPETITIVE REPORT'!R25</f>
        <v>1273</v>
      </c>
      <c r="S24" s="64">
        <f>'WEEKLY COMPETITIVE REPORT'!S25</f>
        <v>-100</v>
      </c>
      <c r="T24" s="15">
        <f>'WEEKLY COMPETITIVE REPORT'!T25/X4</f>
        <v>76647.32337153635</v>
      </c>
      <c r="U24" s="15">
        <f t="shared" si="4"/>
        <v>0</v>
      </c>
      <c r="V24" s="24">
        <f t="shared" si="5"/>
        <v>76647.32337153635</v>
      </c>
      <c r="W24" s="21">
        <f>'WEEKLY COMPETITIVE REPORT'!W25</f>
        <v>12848</v>
      </c>
      <c r="X24" s="55">
        <f>'WEEKLY COMPETITIVE REPORT'!X25</f>
        <v>13388</v>
      </c>
    </row>
    <row r="25" spans="1:24" ht="12.75">
      <c r="A25" s="50">
        <v>12</v>
      </c>
      <c r="B25" s="4">
        <f>'WEEKLY COMPETITIVE REPORT'!B26</f>
        <v>12</v>
      </c>
      <c r="C25" s="4" t="str">
        <f>'WEEKLY COMPETITIVE REPORT'!C26</f>
        <v>RESIDENT EVIL: EXTINCTION</v>
      </c>
      <c r="D25" s="4" t="str">
        <f>'WEEKLY COMPETITIVE REPORT'!D26</f>
        <v>SONY</v>
      </c>
      <c r="E25" s="4" t="str">
        <f>'WEEKLY COMPETITIVE REPORT'!E26</f>
        <v>CF</v>
      </c>
      <c r="F25" s="37">
        <f>'WEEKLY COMPETITIVE REPORT'!F26</f>
        <v>4</v>
      </c>
      <c r="G25" s="37">
        <f>'WEEKLY COMPETITIVE REPORT'!G26</f>
        <v>2</v>
      </c>
      <c r="H25" s="15">
        <f>'WEEKLY COMPETITIVE REPORT'!H26/X4</f>
        <v>1608.8785724648194</v>
      </c>
      <c r="I25" s="15" t="e">
        <f>'WEEKLY COMPETITIVE REPORT'!I26/X11</f>
        <v>#DIV/0!</v>
      </c>
      <c r="J25" s="21">
        <f>'WEEKLY COMPETITIVE REPORT'!J26</f>
        <v>279</v>
      </c>
      <c r="K25" s="21">
        <f>'WEEKLY COMPETITIVE REPORT'!K26</f>
        <v>303</v>
      </c>
      <c r="L25" s="64">
        <f>'WEEKLY COMPETITIVE REPORT'!L26</f>
        <v>-50.70015559013114</v>
      </c>
      <c r="M25" s="15">
        <f t="shared" si="3"/>
        <v>804.4392862324097</v>
      </c>
      <c r="N25" s="37">
        <f>'WEEKLY COMPETITIVE REPORT'!N26</f>
        <v>2</v>
      </c>
      <c r="O25" s="15">
        <f>'WEEKLY COMPETITIVE REPORT'!O26/X4</f>
        <v>0</v>
      </c>
      <c r="P25" s="15" t="e">
        <f>'WEEKLY COMPETITIVE REPORT'!P26/X11</f>
        <v>#DIV/0!</v>
      </c>
      <c r="Q25" s="21">
        <f>'WEEKLY COMPETITIVE REPORT'!Q26</f>
        <v>0</v>
      </c>
      <c r="R25" s="21">
        <f>'WEEKLY COMPETITIVE REPORT'!R26</f>
        <v>465</v>
      </c>
      <c r="S25" s="64">
        <f>'WEEKLY COMPETITIVE REPORT'!S26</f>
        <v>-100</v>
      </c>
      <c r="T25" s="15">
        <f>'WEEKLY COMPETITIVE REPORT'!T26/X4</f>
        <v>20508.28376613956</v>
      </c>
      <c r="U25" s="15">
        <f t="shared" si="4"/>
        <v>0</v>
      </c>
      <c r="V25" s="24">
        <f t="shared" si="5"/>
        <v>20508.28376613956</v>
      </c>
      <c r="W25" s="21">
        <f>'WEEKLY COMPETITIVE REPORT'!W26</f>
        <v>2887</v>
      </c>
      <c r="X25" s="55">
        <f>'WEEKLY COMPETITIVE REPORT'!X26</f>
        <v>3555</v>
      </c>
    </row>
    <row r="26" spans="1:24" ht="12.75" customHeight="1">
      <c r="A26" s="49">
        <v>13</v>
      </c>
      <c r="B26" s="4">
        <f>'WEEKLY COMPETITIVE REPORT'!B27</f>
        <v>11</v>
      </c>
      <c r="C26" s="4" t="str">
        <f>'WEEKLY COMPETITIVE REPORT'!C27</f>
        <v>DELTA FARCE</v>
      </c>
      <c r="D26" s="4" t="str">
        <f>'WEEKLY COMPETITIVE REPORT'!D27</f>
        <v>IND</v>
      </c>
      <c r="E26" s="4" t="str">
        <f>'WEEKLY COMPETITIVE REPORT'!E27</f>
        <v>Cinemania</v>
      </c>
      <c r="F26" s="37">
        <f>'WEEKLY COMPETITIVE REPORT'!F27</f>
        <v>2</v>
      </c>
      <c r="G26" s="37">
        <f>'WEEKLY COMPETITIVE REPORT'!G27</f>
        <v>3</v>
      </c>
      <c r="H26" s="15">
        <f>'WEEKLY COMPETITIVE REPORT'!H27/X4</f>
        <v>1349.0497606267227</v>
      </c>
      <c r="I26" s="15" t="e">
        <f>'WEEKLY COMPETITIVE REPORT'!I27/X11</f>
        <v>#DIV/0!</v>
      </c>
      <c r="J26" s="21">
        <f>'WEEKLY COMPETITIVE REPORT'!J27</f>
        <v>208</v>
      </c>
      <c r="K26" s="21">
        <f>'WEEKLY COMPETITIVE REPORT'!K27</f>
        <v>482</v>
      </c>
      <c r="L26" s="64">
        <f>'WEEKLY COMPETITIVE REPORT'!L27</f>
        <v>-56.82314157032084</v>
      </c>
      <c r="M26" s="15">
        <f t="shared" si="3"/>
        <v>449.6832535422409</v>
      </c>
      <c r="N26" s="37">
        <f>'WEEKLY COMPETITIVE REPORT'!N27</f>
        <v>3</v>
      </c>
      <c r="O26" s="15">
        <f>'WEEKLY COMPETITIVE REPORT'!O27/X4</f>
        <v>0</v>
      </c>
      <c r="P26" s="15" t="e">
        <f>'WEEKLY COMPETITIVE REPORT'!P27/X11</f>
        <v>#DIV/0!</v>
      </c>
      <c r="Q26" s="21">
        <f>'WEEKLY COMPETITIVE REPORT'!Q27</f>
        <v>0</v>
      </c>
      <c r="R26" s="21">
        <f>'WEEKLY COMPETITIVE REPORT'!R27</f>
        <v>592</v>
      </c>
      <c r="S26" s="64">
        <f>'WEEKLY COMPETITIVE REPORT'!S27</f>
        <v>-100</v>
      </c>
      <c r="T26" s="15">
        <f>'WEEKLY COMPETITIVE REPORT'!T27/X4</f>
        <v>4443.058174960104</v>
      </c>
      <c r="U26" s="15">
        <f t="shared" si="4"/>
        <v>0</v>
      </c>
      <c r="V26" s="24">
        <f t="shared" si="5"/>
        <v>4443.058174960104</v>
      </c>
      <c r="W26" s="21">
        <f>'WEEKLY COMPETITIVE REPORT'!W27</f>
        <v>5228</v>
      </c>
      <c r="X26" s="55">
        <f>'WEEKLY COMPETITIVE REPORT'!X27</f>
        <v>963</v>
      </c>
    </row>
    <row r="27" spans="1:24" ht="12.75" customHeight="1">
      <c r="A27" s="49">
        <v>14</v>
      </c>
      <c r="B27" s="4">
        <f>'WEEKLY COMPETITIVE REPORT'!B28</f>
        <v>14</v>
      </c>
      <c r="C27" s="4" t="str">
        <f>'WEEKLY COMPETITIVE REPORT'!C28</f>
        <v>DARK IS RISING</v>
      </c>
      <c r="D27" s="4" t="str">
        <f>'WEEKLY COMPETITIVE REPORT'!D28</f>
        <v>FOX</v>
      </c>
      <c r="E27" s="4" t="str">
        <f>'WEEKLY COMPETITIVE REPORT'!E28</f>
        <v>CF</v>
      </c>
      <c r="F27" s="37">
        <f>'WEEKLY COMPETITIVE REPORT'!F28</f>
        <v>3</v>
      </c>
      <c r="G27" s="37">
        <f>'WEEKLY COMPETITIVE REPORT'!G28</f>
        <v>3</v>
      </c>
      <c r="H27" s="15">
        <f>'WEEKLY COMPETITIVE REPORT'!H28/X4</f>
        <v>931.9744668504279</v>
      </c>
      <c r="I27" s="15">
        <f>'WEEKLY COMPETITIVE REPORT'!I28/X17</f>
        <v>0.5883732590529248</v>
      </c>
      <c r="J27" s="21">
        <f>'WEEKLY COMPETITIVE REPORT'!J28</f>
        <v>143</v>
      </c>
      <c r="K27" s="21">
        <f>'WEEKLY COMPETITIVE REPORT'!K28</f>
        <v>239</v>
      </c>
      <c r="L27" s="64">
        <f>'WEEKLY COMPETITIVE REPORT'!L28</f>
        <v>-39.173207843731376</v>
      </c>
      <c r="M27" s="15">
        <f t="shared" si="3"/>
        <v>310.6581556168093</v>
      </c>
      <c r="N27" s="37">
        <f>'WEEKLY COMPETITIVE REPORT'!N28</f>
        <v>3</v>
      </c>
      <c r="O27" s="15">
        <f>'WEEKLY COMPETITIVE REPORT'!O28/X4</f>
        <v>0</v>
      </c>
      <c r="P27" s="15">
        <f>'WEEKLY COMPETITIVE REPORT'!P28/X17</f>
        <v>1.0515988857938718</v>
      </c>
      <c r="Q27" s="21">
        <f>'WEEKLY COMPETITIVE REPORT'!Q28</f>
        <v>0</v>
      </c>
      <c r="R27" s="21">
        <f>'WEEKLY COMPETITIVE REPORT'!R28</f>
        <v>432</v>
      </c>
      <c r="S27" s="64">
        <f>'WEEKLY COMPETITIVE REPORT'!S28</f>
        <v>-100</v>
      </c>
      <c r="T27" s="15">
        <f>'WEEKLY COMPETITIVE REPORT'!T28/X4</f>
        <v>11121.311475409835</v>
      </c>
      <c r="U27" s="15">
        <f t="shared" si="4"/>
        <v>0</v>
      </c>
      <c r="V27" s="24">
        <f t="shared" si="5"/>
        <v>11121.311475409835</v>
      </c>
      <c r="W27" s="21">
        <f>'WEEKLY COMPETITIVE REPORT'!W28</f>
        <v>1832</v>
      </c>
      <c r="X27" s="55">
        <f>'WEEKLY COMPETITIVE REPORT'!X28</f>
        <v>1992</v>
      </c>
    </row>
    <row r="28" spans="1:24" ht="12.75">
      <c r="A28" s="49"/>
      <c r="B28" s="4"/>
      <c r="C28" s="4"/>
      <c r="D28" s="4"/>
      <c r="E28" s="4"/>
      <c r="F28" s="37"/>
      <c r="G28" s="37"/>
      <c r="H28" s="15"/>
      <c r="I28" s="15"/>
      <c r="J28" s="21"/>
      <c r="K28" s="21"/>
      <c r="L28" s="64"/>
      <c r="M28" s="15"/>
      <c r="N28" s="37"/>
      <c r="O28" s="15"/>
      <c r="P28" s="15"/>
      <c r="Q28" s="21"/>
      <c r="R28" s="21"/>
      <c r="S28" s="64"/>
      <c r="T28" s="15"/>
      <c r="U28" s="15"/>
      <c r="V28" s="24"/>
      <c r="W28" s="21"/>
      <c r="X28" s="55"/>
    </row>
    <row r="29" spans="1:24" ht="13.5" thickBot="1">
      <c r="A29" s="49">
        <v>20</v>
      </c>
      <c r="B29" s="4">
        <f>'WEEKLY COMPETITIVE REPORT'!B29</f>
        <v>13</v>
      </c>
      <c r="C29" s="4" t="str">
        <f>'WEEKLY COMPETITIVE REPORT'!C29</f>
        <v>I NOW PRONOUNCE YOU CHUCK AND LARRY</v>
      </c>
      <c r="D29" s="4" t="str">
        <f>'WEEKLY COMPETITIVE REPORT'!D29</f>
        <v>UIP</v>
      </c>
      <c r="E29" s="4" t="str">
        <f>'WEEKLY COMPETITIVE REPORT'!E29</f>
        <v>Karantanija</v>
      </c>
      <c r="F29" s="37">
        <f>'WEEKLY COMPETITIVE REPORT'!F29</f>
        <v>7</v>
      </c>
      <c r="G29" s="37">
        <f>'WEEKLY COMPETITIVE REPORT'!G29</f>
        <v>6</v>
      </c>
      <c r="H29" s="15">
        <f>'WEEKLY COMPETITIVE REPORT'!H29/X4</f>
        <v>853.0393152473523</v>
      </c>
      <c r="I29" s="15">
        <f>'WEEKLY COMPETITIVE REPORT'!I29/X17</f>
        <v>0.7231197771587744</v>
      </c>
      <c r="J29" s="21">
        <f>'WEEKLY COMPETITIVE REPORT'!J29</f>
        <v>131</v>
      </c>
      <c r="K29" s="21">
        <f>'WEEKLY COMPETITIVE REPORT'!K29</f>
        <v>297</v>
      </c>
      <c r="L29" s="64">
        <f>'WEEKLY COMPETITIVE REPORT'!L29</f>
        <v>-54.699537750385204</v>
      </c>
      <c r="M29" s="15">
        <f t="shared" si="3"/>
        <v>142.17321920789206</v>
      </c>
      <c r="N29" s="37">
        <f>'WEEKLY COMPETITIVE REPORT'!N29</f>
        <v>6</v>
      </c>
      <c r="O29" s="15">
        <f>'WEEKLY COMPETITIVE REPORT'!O29/X4</f>
        <v>0</v>
      </c>
      <c r="P29" s="15">
        <f>'WEEKLY COMPETITIVE REPORT'!P29/X17</f>
        <v>1.2629526462395544</v>
      </c>
      <c r="Q29" s="21">
        <f>'WEEKLY COMPETITIVE REPORT'!Q29</f>
        <v>0</v>
      </c>
      <c r="R29" s="21">
        <f>'WEEKLY COMPETITIVE REPORT'!R29</f>
        <v>527</v>
      </c>
      <c r="S29" s="64">
        <f>'WEEKLY COMPETITIVE REPORT'!S29</f>
        <v>-100</v>
      </c>
      <c r="T29" s="15">
        <f>'WEEKLY COMPETITIVE REPORT'!T29/X4</f>
        <v>119231.10401856956</v>
      </c>
      <c r="U29" s="15">
        <f t="shared" si="4"/>
        <v>0</v>
      </c>
      <c r="V29" s="24">
        <f t="shared" si="5"/>
        <v>119231.10401856956</v>
      </c>
      <c r="W29" s="21">
        <f>'WEEKLY COMPETITIVE REPORT'!W29</f>
        <v>20223</v>
      </c>
      <c r="X29" s="55">
        <f>'WEEKLY COMPETITIVE REPORT'!X29</f>
        <v>20366</v>
      </c>
    </row>
    <row r="30" spans="1:24" s="36" customFormat="1" ht="12.75" thickBot="1">
      <c r="A30" s="33"/>
      <c r="B30" s="34"/>
      <c r="C30" s="56" t="str">
        <f>'WEEKLY COMPETITIVE REPORT'!C31</f>
        <v>T O T A L</v>
      </c>
      <c r="D30" s="56">
        <f>'WEEKLY COMPETITIVE REPORT'!D31</f>
        <v>0</v>
      </c>
      <c r="E30" s="56">
        <f>'WEEKLY COMPETITIVE REPORT'!E31</f>
        <v>0</v>
      </c>
      <c r="F30" s="57">
        <f>'WEEKLY COMPETITIVE REPORT'!F31</f>
        <v>0</v>
      </c>
      <c r="G30" s="39">
        <f>'WEEKLY COMPETITIVE REPORT'!G31</f>
        <v>82</v>
      </c>
      <c r="H30" s="32">
        <f>SUM(H14:H29)</f>
        <v>132813.25982881183</v>
      </c>
      <c r="I30" s="31" t="e">
        <f>SUM(I14:I29)</f>
        <v>#DIV/0!</v>
      </c>
      <c r="J30" s="31">
        <f>SUM(J14:J29)</f>
        <v>21237</v>
      </c>
      <c r="K30" s="31">
        <f>SUM(K14:K29)</f>
        <v>29849</v>
      </c>
      <c r="L30" s="30" t="e">
        <f>H30/I30-100%</f>
        <v>#DIV/0!</v>
      </c>
      <c r="M30" s="32">
        <f>H30/G30</f>
        <v>1619.6739003513637</v>
      </c>
      <c r="N30" s="39">
        <f>'WEEKLY COMPETITIVE REPORT'!N31</f>
        <v>82</v>
      </c>
      <c r="O30" s="31">
        <f>SUM(O14:O29)</f>
        <v>0</v>
      </c>
      <c r="P30" s="31" t="e">
        <f>SUM(P14:P29)</f>
        <v>#DIV/0!</v>
      </c>
      <c r="Q30" s="31">
        <f>SUM(Q14:Q29)</f>
        <v>0</v>
      </c>
      <c r="R30" s="31">
        <f>SUM(R14:R29)</f>
        <v>45866</v>
      </c>
      <c r="S30" s="65" t="e">
        <f>O30/P30-100%</f>
        <v>#DIV/0!</v>
      </c>
      <c r="T30" s="31">
        <f>SUM(T14:T29)</f>
        <v>1171335.6738720438</v>
      </c>
      <c r="U30" s="32">
        <f>O30/N30</f>
        <v>0</v>
      </c>
      <c r="V30" s="31">
        <f>SUM(V14:V29)</f>
        <v>1171335.6738720438</v>
      </c>
      <c r="W30" s="31">
        <f>SUM(W14:W29)</f>
        <v>209511</v>
      </c>
      <c r="X30" s="35">
        <f>SUM(X14:X29)</f>
        <v>219380</v>
      </c>
    </row>
    <row r="31" spans="8:11" ht="12.75">
      <c r="H31" s="22"/>
      <c r="I31" s="22"/>
      <c r="J31" s="22"/>
      <c r="K31" s="22"/>
    </row>
  </sheetData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Ales</cp:lastModifiedBy>
  <cp:lastPrinted>2007-10-29T14:49:27Z</cp:lastPrinted>
  <dcterms:created xsi:type="dcterms:W3CDTF">1998-07-08T11:15:35Z</dcterms:created>
  <dcterms:modified xsi:type="dcterms:W3CDTF">2007-11-12T16:40:38Z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