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2745" windowWidth="21870" windowHeight="1075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<sst xmlns="http://schemas.openxmlformats.org/spreadsheetml/2006/main" count="267" uniqueCount="99">
  <si>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</si>
  <si>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</si>
  <si>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</si>
  <si>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</si>
  <si>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</si>
  <si>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</si>
  <si>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</si>
  <si>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</si>
  <si>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</si>
  <si>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</si>
  <si>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</si>
  <si>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</si>
  <si>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</si>
  <si>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</si>
  <si>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</si>
  <si>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</si>
  <si>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</si>
  <si>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</si>
  <si>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</si>
  <si>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</si>
  <si>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</si>
  <si>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</si>
  <si>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</si>
  <si>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</si>
  <si>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</si>
  <si>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</si>
  <si>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</si>
  <si>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</si>
  <si>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</si>
  <si>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</si>
  <si>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</si>
  <si>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</si>
  <si>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</si>
  <si>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</si>
  <si>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</si>
  <si>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</si>
  <si>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</si>
  <si>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</si>
  <si>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</si>
  <si>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</si>
  <si>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</si>
  <si>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</si>
  <si>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</si>
  <si>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</si>
  <si>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</si>
  <si>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</si>
  <si>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</si>
  <si>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</si>
  <si>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</si>
  <si>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WB</t>
  </si>
  <si>
    <t>BVI</t>
  </si>
  <si>
    <t>CENEX</t>
  </si>
  <si>
    <t>FROZEN 3D</t>
  </si>
  <si>
    <t>LEDENO KRALJESTVO 3D</t>
  </si>
  <si>
    <t>WOLF OF WALL STREET</t>
  </si>
  <si>
    <t>VOLK Z WALL STREETA</t>
  </si>
  <si>
    <t>FOX</t>
  </si>
  <si>
    <t>SONY</t>
  </si>
  <si>
    <t>CF</t>
  </si>
  <si>
    <t>UNI</t>
  </si>
  <si>
    <t>FREE BIRDS</t>
  </si>
  <si>
    <t>PURANA NA BEGU</t>
  </si>
  <si>
    <t>AMERICAN HUSTLE</t>
  </si>
  <si>
    <t>AMERIŠKE PREVARE</t>
  </si>
  <si>
    <t>DALLAS BUYERS CLUB</t>
  </si>
  <si>
    <t>KLUB ZDRAVJA DALLAS</t>
  </si>
  <si>
    <t>12 YEARS A SLAVE</t>
  </si>
  <si>
    <t>12 LET SUŽENJ</t>
  </si>
  <si>
    <t>THE LEGO MOVIE</t>
  </si>
  <si>
    <t>LEGO FILM</t>
  </si>
  <si>
    <t>New</t>
  </si>
  <si>
    <t>VAMPIRE ACADEMY</t>
  </si>
  <si>
    <t>VAMPIRSKA AKADEMIJA</t>
  </si>
  <si>
    <t>WINTER'S TALE</t>
  </si>
  <si>
    <t>ZIMSKA PRIPOVED</t>
  </si>
  <si>
    <t>ENDLESS LOVE</t>
  </si>
  <si>
    <t>NESKONČNA LJUBEZEN</t>
  </si>
  <si>
    <t>CUBAN FURY</t>
  </si>
  <si>
    <t>DIVJA SALSA</t>
  </si>
  <si>
    <t>JUSTIN BIEBER: BELIEVE</t>
  </si>
  <si>
    <t>POMPEII</t>
  </si>
  <si>
    <t>POMPEJI</t>
  </si>
  <si>
    <t>MOUNMENTS MEN</t>
  </si>
  <si>
    <t>VARUHI ZAPUŠČINE</t>
  </si>
  <si>
    <t>PANIK</t>
  </si>
  <si>
    <t>3 DAYS TO KILL</t>
  </si>
  <si>
    <t>3 DNI ZA UBOJ</t>
  </si>
  <si>
    <t>IMMIGRANT</t>
  </si>
  <si>
    <t>PRISELJENKA</t>
  </si>
  <si>
    <t>06 - Mar</t>
  </si>
  <si>
    <t>12 - Mar</t>
  </si>
  <si>
    <t>07 - Mar</t>
  </si>
  <si>
    <t>09 - Mar</t>
  </si>
  <si>
    <t>MONTEVIDEO, VIDIMO SE!</t>
  </si>
  <si>
    <t>MONTEVIDEO, SE VIDIMO!</t>
  </si>
  <si>
    <t>MR. PEABODY AND SHERMAN</t>
  </si>
  <si>
    <t>PUSTOLOVŠČINE GOSPODA PEABODYJA IN SHERMANA</t>
  </si>
  <si>
    <t>300: RISE OF AN EMPIRE</t>
  </si>
  <si>
    <t>300: VZPON IMPERIJA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</si>
</sst>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43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7">
      <selection activeCell="W27" sqref="W2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91</v>
      </c>
      <c r="L4" s="20"/>
      <c r="M4" s="79" t="s">
        <v>92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89</v>
      </c>
      <c r="L5" s="7"/>
      <c r="M5" s="80" t="s">
        <v>90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41711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70</v>
      </c>
      <c r="C14" s="4" t="s">
        <v>97</v>
      </c>
      <c r="D14" s="4" t="s">
        <v>98</v>
      </c>
      <c r="E14" s="15" t="s">
        <v>49</v>
      </c>
      <c r="F14" s="15" t="s">
        <v>42</v>
      </c>
      <c r="G14" s="37">
        <v>1</v>
      </c>
      <c r="H14" s="37">
        <v>23</v>
      </c>
      <c r="I14" s="14">
        <v>30665</v>
      </c>
      <c r="J14" s="14"/>
      <c r="K14" s="95">
        <v>5029</v>
      </c>
      <c r="L14" s="95"/>
      <c r="M14" s="64"/>
      <c r="N14" s="14">
        <f>I14/H14</f>
        <v>1333.2608695652175</v>
      </c>
      <c r="O14" s="38">
        <v>23</v>
      </c>
      <c r="P14" s="14">
        <v>45842</v>
      </c>
      <c r="Q14" s="14"/>
      <c r="R14" s="14">
        <v>8160</v>
      </c>
      <c r="S14" s="14"/>
      <c r="T14" s="64"/>
      <c r="U14" s="74">
        <v>620</v>
      </c>
      <c r="V14" s="14">
        <f>P14/O14</f>
        <v>1993.1304347826087</v>
      </c>
      <c r="W14" s="74">
        <f>SUM(U14,P14)</f>
        <v>46462</v>
      </c>
      <c r="X14" s="74">
        <v>87</v>
      </c>
      <c r="Y14" s="75">
        <f>SUM(X14,R14)</f>
        <v>8247</v>
      </c>
    </row>
    <row r="15" spans="1:25" ht="12.75">
      <c r="A15" s="72">
        <v>2</v>
      </c>
      <c r="B15" s="72">
        <v>1</v>
      </c>
      <c r="C15" s="4" t="s">
        <v>84</v>
      </c>
      <c r="D15" s="4" t="s">
        <v>84</v>
      </c>
      <c r="E15" s="15" t="s">
        <v>46</v>
      </c>
      <c r="F15" s="15" t="s">
        <v>36</v>
      </c>
      <c r="G15" s="37">
        <v>2</v>
      </c>
      <c r="H15" s="37">
        <v>10</v>
      </c>
      <c r="I15" s="14">
        <v>17236</v>
      </c>
      <c r="J15" s="14">
        <v>12692</v>
      </c>
      <c r="K15" s="22">
        <v>3422</v>
      </c>
      <c r="L15" s="22">
        <v>2231</v>
      </c>
      <c r="M15" s="64">
        <f>(I15/J15*100)-100</f>
        <v>35.802080050425474</v>
      </c>
      <c r="N15" s="14">
        <f>I15/H15</f>
        <v>1723.6</v>
      </c>
      <c r="O15" s="37">
        <v>10</v>
      </c>
      <c r="P15" s="22">
        <v>24803</v>
      </c>
      <c r="Q15" s="22">
        <v>19902</v>
      </c>
      <c r="R15" s="22">
        <v>5246</v>
      </c>
      <c r="S15" s="22">
        <v>3788</v>
      </c>
      <c r="T15" s="64">
        <f>(P15/Q15*100)-100</f>
        <v>24.625665762234945</v>
      </c>
      <c r="U15" s="74">
        <v>22264</v>
      </c>
      <c r="V15" s="14">
        <f>P15/O15</f>
        <v>2480.3</v>
      </c>
      <c r="W15" s="74">
        <f>SUM(U15,P15)</f>
        <v>47067</v>
      </c>
      <c r="X15" s="74">
        <v>4496</v>
      </c>
      <c r="Y15" s="75">
        <f>SUM(X15,R15)</f>
        <v>9742</v>
      </c>
    </row>
    <row r="16" spans="1:25" ht="12.75">
      <c r="A16" s="72">
        <v>3</v>
      </c>
      <c r="B16" s="72" t="s">
        <v>70</v>
      </c>
      <c r="C16" s="4" t="s">
        <v>95</v>
      </c>
      <c r="D16" s="4" t="s">
        <v>96</v>
      </c>
      <c r="E16" s="15" t="s">
        <v>56</v>
      </c>
      <c r="F16" s="15" t="s">
        <v>42</v>
      </c>
      <c r="G16" s="37">
        <v>1</v>
      </c>
      <c r="H16" s="37">
        <v>24</v>
      </c>
      <c r="I16" s="24">
        <v>18480</v>
      </c>
      <c r="J16" s="24"/>
      <c r="K16" s="91">
        <v>3378</v>
      </c>
      <c r="L16" s="91"/>
      <c r="M16" s="64"/>
      <c r="N16" s="14">
        <f>I16/H16</f>
        <v>770</v>
      </c>
      <c r="O16" s="37">
        <v>24</v>
      </c>
      <c r="P16" s="22">
        <v>21467</v>
      </c>
      <c r="Q16" s="22"/>
      <c r="R16" s="22">
        <v>4095</v>
      </c>
      <c r="S16" s="22"/>
      <c r="T16" s="64"/>
      <c r="U16" s="74">
        <v>1048</v>
      </c>
      <c r="V16" s="14">
        <f>P16/O16</f>
        <v>894.4583333333334</v>
      </c>
      <c r="W16" s="74">
        <f>SUM(U16,P16)</f>
        <v>22515</v>
      </c>
      <c r="X16" s="74">
        <v>187</v>
      </c>
      <c r="Y16" s="75">
        <f>SUM(X16,R16)</f>
        <v>4282</v>
      </c>
    </row>
    <row r="17" spans="1:25" ht="12.75">
      <c r="A17" s="72">
        <v>4</v>
      </c>
      <c r="B17" s="72" t="s">
        <v>70</v>
      </c>
      <c r="C17" s="4" t="s">
        <v>93</v>
      </c>
      <c r="D17" s="4" t="s">
        <v>94</v>
      </c>
      <c r="E17" s="15" t="s">
        <v>46</v>
      </c>
      <c r="F17" s="15" t="s">
        <v>58</v>
      </c>
      <c r="G17" s="37">
        <v>1</v>
      </c>
      <c r="H17" s="37">
        <v>9</v>
      </c>
      <c r="I17" s="91">
        <v>13672</v>
      </c>
      <c r="J17" s="91"/>
      <c r="K17" s="99">
        <v>2248</v>
      </c>
      <c r="L17" s="99"/>
      <c r="M17" s="64"/>
      <c r="N17" s="14">
        <f>I17/H17</f>
        <v>1519.111111111111</v>
      </c>
      <c r="O17" s="73">
        <v>9</v>
      </c>
      <c r="P17" s="14">
        <v>19584</v>
      </c>
      <c r="Q17" s="14"/>
      <c r="R17" s="14">
        <v>3571</v>
      </c>
      <c r="S17" s="14"/>
      <c r="T17" s="64"/>
      <c r="U17" s="74">
        <v>725</v>
      </c>
      <c r="V17" s="24">
        <f>P17/O17</f>
        <v>2176</v>
      </c>
      <c r="W17" s="74">
        <f>SUM(U17,P17)</f>
        <v>20309</v>
      </c>
      <c r="X17" s="74">
        <v>502</v>
      </c>
      <c r="Y17" s="75">
        <f>SUM(X17,R17)</f>
        <v>4073</v>
      </c>
    </row>
    <row r="18" spans="1:25" ht="13.5" customHeight="1">
      <c r="A18" s="72">
        <v>5</v>
      </c>
      <c r="B18" s="72">
        <v>5</v>
      </c>
      <c r="C18" s="4" t="s">
        <v>66</v>
      </c>
      <c r="D18" s="4" t="s">
        <v>67</v>
      </c>
      <c r="E18" s="15" t="s">
        <v>46</v>
      </c>
      <c r="F18" s="15" t="s">
        <v>42</v>
      </c>
      <c r="G18" s="37">
        <v>5</v>
      </c>
      <c r="H18" s="37">
        <v>12</v>
      </c>
      <c r="I18" s="14">
        <v>5541</v>
      </c>
      <c r="J18" s="14">
        <v>5804</v>
      </c>
      <c r="K18" s="24">
        <v>897</v>
      </c>
      <c r="L18" s="24">
        <v>958</v>
      </c>
      <c r="M18" s="64">
        <f>(I18/J18*100)-100</f>
        <v>-4.531357684355612</v>
      </c>
      <c r="N18" s="14">
        <f>I18/H18</f>
        <v>461.75</v>
      </c>
      <c r="O18" s="73">
        <v>12</v>
      </c>
      <c r="P18" s="14">
        <v>11476</v>
      </c>
      <c r="Q18" s="14">
        <v>9702</v>
      </c>
      <c r="R18" s="14">
        <v>2232</v>
      </c>
      <c r="S18" s="14">
        <v>1763</v>
      </c>
      <c r="T18" s="64">
        <f>(P18/Q18*100)-100</f>
        <v>18.28488971346114</v>
      </c>
      <c r="U18" s="74">
        <v>63897</v>
      </c>
      <c r="V18" s="24">
        <f>P18/O18</f>
        <v>956.3333333333334</v>
      </c>
      <c r="W18" s="74">
        <f>SUM(U18,P18)</f>
        <v>75373</v>
      </c>
      <c r="X18" s="74">
        <v>11761</v>
      </c>
      <c r="Y18" s="75">
        <f>SUM(X18,R18)</f>
        <v>13993</v>
      </c>
    </row>
    <row r="19" spans="1:25" ht="12.75">
      <c r="A19" s="72">
        <v>6</v>
      </c>
      <c r="B19" s="72">
        <v>3</v>
      </c>
      <c r="C19" s="4" t="s">
        <v>82</v>
      </c>
      <c r="D19" s="4" t="s">
        <v>83</v>
      </c>
      <c r="E19" s="15" t="s">
        <v>56</v>
      </c>
      <c r="F19" s="15" t="s">
        <v>42</v>
      </c>
      <c r="G19" s="37">
        <v>3</v>
      </c>
      <c r="H19" s="37">
        <v>12</v>
      </c>
      <c r="I19" s="24">
        <v>4234</v>
      </c>
      <c r="J19" s="24">
        <v>7986</v>
      </c>
      <c r="K19" s="14">
        <v>735</v>
      </c>
      <c r="L19" s="14">
        <v>1388</v>
      </c>
      <c r="M19" s="64">
        <f>(I19/J19*100)-100</f>
        <v>-46.982218883045334</v>
      </c>
      <c r="N19" s="14">
        <f>I19/H19</f>
        <v>352.8333333333333</v>
      </c>
      <c r="O19" s="73">
        <v>12</v>
      </c>
      <c r="P19" s="14">
        <v>5982</v>
      </c>
      <c r="Q19" s="14">
        <v>11356</v>
      </c>
      <c r="R19" s="14">
        <v>1111</v>
      </c>
      <c r="S19" s="14">
        <v>2102</v>
      </c>
      <c r="T19" s="64">
        <f>(P19/Q19*100)-100</f>
        <v>-47.32300105671011</v>
      </c>
      <c r="U19" s="24">
        <v>32010</v>
      </c>
      <c r="V19" s="14">
        <f>P19/O19</f>
        <v>498.5</v>
      </c>
      <c r="W19" s="74">
        <f>SUM(U19,P19)</f>
        <v>37992</v>
      </c>
      <c r="X19" s="74">
        <v>6258</v>
      </c>
      <c r="Y19" s="75">
        <f>SUM(X19,R19)</f>
        <v>7369</v>
      </c>
    </row>
    <row r="20" spans="1:25" ht="12.75">
      <c r="A20" s="72">
        <v>7</v>
      </c>
      <c r="B20" s="72">
        <v>4</v>
      </c>
      <c r="C20" s="4" t="s">
        <v>80</v>
      </c>
      <c r="D20" s="4" t="s">
        <v>81</v>
      </c>
      <c r="E20" s="15" t="s">
        <v>46</v>
      </c>
      <c r="F20" s="15" t="s">
        <v>42</v>
      </c>
      <c r="G20" s="37">
        <v>3</v>
      </c>
      <c r="H20" s="37">
        <v>11</v>
      </c>
      <c r="I20" s="24">
        <v>3671</v>
      </c>
      <c r="J20" s="24">
        <v>7864</v>
      </c>
      <c r="K20" s="14">
        <v>638</v>
      </c>
      <c r="L20" s="14">
        <v>1383</v>
      </c>
      <c r="M20" s="64">
        <f>(I20/J20*100)-100</f>
        <v>-53.31892166836216</v>
      </c>
      <c r="N20" s="14">
        <f>I20/H20</f>
        <v>333.72727272727275</v>
      </c>
      <c r="O20" s="38">
        <v>11</v>
      </c>
      <c r="P20" s="14">
        <v>5302</v>
      </c>
      <c r="Q20" s="14">
        <v>10940</v>
      </c>
      <c r="R20" s="14">
        <v>994</v>
      </c>
      <c r="S20" s="14">
        <v>2056</v>
      </c>
      <c r="T20" s="64">
        <f>(P20/Q20*100)-100</f>
        <v>-51.53564899451554</v>
      </c>
      <c r="U20" s="74">
        <v>30530</v>
      </c>
      <c r="V20" s="14">
        <f>P20/O20</f>
        <v>482</v>
      </c>
      <c r="W20" s="74">
        <f>SUM(U20,P20)</f>
        <v>35832</v>
      </c>
      <c r="X20" s="74">
        <v>5827</v>
      </c>
      <c r="Y20" s="75">
        <f>SUM(X20,R20)</f>
        <v>6821</v>
      </c>
    </row>
    <row r="21" spans="1:25" ht="12.75">
      <c r="A21" s="72">
        <v>8</v>
      </c>
      <c r="B21" s="72">
        <v>18</v>
      </c>
      <c r="C21" s="4" t="s">
        <v>64</v>
      </c>
      <c r="D21" s="4" t="s">
        <v>65</v>
      </c>
      <c r="E21" s="15" t="s">
        <v>46</v>
      </c>
      <c r="F21" s="15" t="s">
        <v>47</v>
      </c>
      <c r="G21" s="37">
        <v>5</v>
      </c>
      <c r="H21" s="37">
        <v>8</v>
      </c>
      <c r="I21" s="14">
        <v>2184</v>
      </c>
      <c r="J21" s="14">
        <v>813</v>
      </c>
      <c r="K21" s="14">
        <v>420</v>
      </c>
      <c r="L21" s="14">
        <v>241</v>
      </c>
      <c r="M21" s="64">
        <f>(I21/J21*100)-100</f>
        <v>168.63468634686348</v>
      </c>
      <c r="N21" s="14">
        <f>I21/H21</f>
        <v>273</v>
      </c>
      <c r="O21" s="73">
        <v>8</v>
      </c>
      <c r="P21" s="22">
        <v>3650</v>
      </c>
      <c r="Q21" s="22">
        <v>1620</v>
      </c>
      <c r="R21" s="22">
        <v>764</v>
      </c>
      <c r="S21" s="22">
        <v>313</v>
      </c>
      <c r="T21" s="64">
        <f>(P21/Q21*100)-100</f>
        <v>125.30864197530863</v>
      </c>
      <c r="U21" s="74">
        <v>9549</v>
      </c>
      <c r="V21" s="14">
        <f>P21/O21</f>
        <v>456.25</v>
      </c>
      <c r="W21" s="74">
        <f>SUM(U21,P21)</f>
        <v>13199</v>
      </c>
      <c r="X21" s="74">
        <v>1903</v>
      </c>
      <c r="Y21" s="75">
        <f>SUM(X21,R21)</f>
        <v>2667</v>
      </c>
    </row>
    <row r="22" spans="1:25" ht="12.75">
      <c r="A22" s="72">
        <v>9</v>
      </c>
      <c r="B22" s="72">
        <v>6</v>
      </c>
      <c r="C22" s="4" t="s">
        <v>68</v>
      </c>
      <c r="D22" s="4" t="s">
        <v>69</v>
      </c>
      <c r="E22" s="15" t="s">
        <v>49</v>
      </c>
      <c r="F22" s="15" t="s">
        <v>42</v>
      </c>
      <c r="G22" s="37">
        <v>5</v>
      </c>
      <c r="H22" s="37">
        <v>18</v>
      </c>
      <c r="I22" s="24">
        <v>2642</v>
      </c>
      <c r="J22" s="24">
        <v>5991</v>
      </c>
      <c r="K22" s="100">
        <v>447</v>
      </c>
      <c r="L22" s="100">
        <v>1055</v>
      </c>
      <c r="M22" s="64">
        <f>(I22/J22*100)-100</f>
        <v>-55.90051744283091</v>
      </c>
      <c r="N22" s="14">
        <f>I22/H22</f>
        <v>146.77777777777777</v>
      </c>
      <c r="O22" s="73">
        <v>18</v>
      </c>
      <c r="P22" s="94">
        <v>3621</v>
      </c>
      <c r="Q22" s="94">
        <v>8075</v>
      </c>
      <c r="R22" s="94">
        <v>663</v>
      </c>
      <c r="S22" s="94">
        <v>1473</v>
      </c>
      <c r="T22" s="64">
        <f>(P22/Q22*100)-100</f>
        <v>-55.1578947368421</v>
      </c>
      <c r="U22" s="74">
        <v>71098</v>
      </c>
      <c r="V22" s="14">
        <f>P22/O22</f>
        <v>201.16666666666666</v>
      </c>
      <c r="W22" s="74">
        <f>SUM(U22,P22)</f>
        <v>74719</v>
      </c>
      <c r="X22" s="74">
        <v>13138</v>
      </c>
      <c r="Y22" s="75">
        <f>SUM(X22,R22)</f>
        <v>13801</v>
      </c>
    </row>
    <row r="23" spans="1:25" ht="12.75">
      <c r="A23" s="72">
        <v>10</v>
      </c>
      <c r="B23" s="72">
        <v>2</v>
      </c>
      <c r="C23" s="4" t="s">
        <v>60</v>
      </c>
      <c r="D23" s="4" t="s">
        <v>61</v>
      </c>
      <c r="E23" s="15" t="s">
        <v>46</v>
      </c>
      <c r="F23" s="15" t="s">
        <v>36</v>
      </c>
      <c r="G23" s="37">
        <v>7</v>
      </c>
      <c r="H23" s="37">
        <v>16</v>
      </c>
      <c r="I23" s="24">
        <v>2469</v>
      </c>
      <c r="J23" s="24">
        <v>10457</v>
      </c>
      <c r="K23" s="24">
        <v>453</v>
      </c>
      <c r="L23" s="24">
        <v>1951</v>
      </c>
      <c r="M23" s="64">
        <f>(I23/J23*100)-100</f>
        <v>-76.38902170794682</v>
      </c>
      <c r="N23" s="14">
        <f>I23/H23</f>
        <v>154.3125</v>
      </c>
      <c r="O23" s="38">
        <v>16</v>
      </c>
      <c r="P23" s="14">
        <v>2919</v>
      </c>
      <c r="Q23" s="14">
        <v>14320</v>
      </c>
      <c r="R23" s="14">
        <v>559</v>
      </c>
      <c r="S23" s="14">
        <v>2725</v>
      </c>
      <c r="T23" s="64">
        <f>(P23/Q23*100)-100</f>
        <v>-79.6159217877095</v>
      </c>
      <c r="U23" s="74">
        <v>128164</v>
      </c>
      <c r="V23" s="14">
        <f>P23/O23</f>
        <v>182.4375</v>
      </c>
      <c r="W23" s="74">
        <f>SUM(U23,P23)</f>
        <v>131083</v>
      </c>
      <c r="X23" s="76">
        <v>25453</v>
      </c>
      <c r="Y23" s="75">
        <f>SUM(X23,R23)</f>
        <v>26012</v>
      </c>
    </row>
    <row r="24" spans="1:25" ht="12.75">
      <c r="A24" s="72">
        <v>11</v>
      </c>
      <c r="B24" s="72">
        <v>8</v>
      </c>
      <c r="C24" s="4" t="s">
        <v>75</v>
      </c>
      <c r="D24" s="4" t="s">
        <v>76</v>
      </c>
      <c r="E24" s="15" t="s">
        <v>59</v>
      </c>
      <c r="F24" s="15" t="s">
        <v>36</v>
      </c>
      <c r="G24" s="37">
        <v>4</v>
      </c>
      <c r="H24" s="37">
        <v>9</v>
      </c>
      <c r="I24" s="24">
        <v>2027</v>
      </c>
      <c r="J24" s="24">
        <v>2956</v>
      </c>
      <c r="K24" s="24">
        <v>381</v>
      </c>
      <c r="L24" s="24">
        <v>526</v>
      </c>
      <c r="M24" s="64">
        <f>(I24/J24*100)-100</f>
        <v>-31.427604871447897</v>
      </c>
      <c r="N24" s="14">
        <f>I24/H24</f>
        <v>225.22222222222223</v>
      </c>
      <c r="O24" s="37">
        <v>9</v>
      </c>
      <c r="P24" s="14">
        <v>2608</v>
      </c>
      <c r="Q24" s="14">
        <v>4280</v>
      </c>
      <c r="R24" s="14">
        <v>524</v>
      </c>
      <c r="S24" s="14">
        <v>826</v>
      </c>
      <c r="T24" s="64">
        <f>(P24/Q24*100)-100</f>
        <v>-39.06542056074767</v>
      </c>
      <c r="U24" s="74">
        <v>31290</v>
      </c>
      <c r="V24" s="14">
        <f>P24/O24</f>
        <v>289.77777777777777</v>
      </c>
      <c r="W24" s="74">
        <f>SUM(U24,P24)</f>
        <v>33898</v>
      </c>
      <c r="X24" s="76">
        <v>6238</v>
      </c>
      <c r="Y24" s="75">
        <f>SUM(X24,R24)</f>
        <v>6762</v>
      </c>
    </row>
    <row r="25" spans="1:25" ht="12.75" customHeight="1">
      <c r="A25" s="72">
        <v>12</v>
      </c>
      <c r="B25" s="72">
        <v>9</v>
      </c>
      <c r="C25" s="89" t="s">
        <v>52</v>
      </c>
      <c r="D25" s="89" t="s">
        <v>53</v>
      </c>
      <c r="E25" s="15" t="s">
        <v>50</v>
      </c>
      <c r="F25" s="15" t="s">
        <v>51</v>
      </c>
      <c r="G25" s="37">
        <v>14</v>
      </c>
      <c r="H25" s="37">
        <v>22</v>
      </c>
      <c r="I25" s="24">
        <v>1437</v>
      </c>
      <c r="J25" s="24">
        <v>3098</v>
      </c>
      <c r="K25" s="24">
        <v>272</v>
      </c>
      <c r="L25" s="24">
        <v>605</v>
      </c>
      <c r="M25" s="64">
        <f>(I25/J25*100)-100</f>
        <v>-53.61523563589412</v>
      </c>
      <c r="N25" s="14">
        <f>I25/H25</f>
        <v>65.31818181818181</v>
      </c>
      <c r="O25" s="73">
        <v>22</v>
      </c>
      <c r="P25" s="14">
        <v>1755</v>
      </c>
      <c r="Q25" s="14">
        <v>4198</v>
      </c>
      <c r="R25" s="24">
        <v>344</v>
      </c>
      <c r="S25" s="24">
        <v>833</v>
      </c>
      <c r="T25" s="64">
        <f>(P25/Q25*100)-100</f>
        <v>-58.194378275369225</v>
      </c>
      <c r="U25" s="76">
        <v>316652</v>
      </c>
      <c r="V25" s="14">
        <f>P25/O25</f>
        <v>79.77272727272727</v>
      </c>
      <c r="W25" s="74">
        <f>SUM(U25,P25)</f>
        <v>318407</v>
      </c>
      <c r="X25" s="74">
        <v>63470</v>
      </c>
      <c r="Y25" s="75">
        <f>SUM(X25,R25)</f>
        <v>63814</v>
      </c>
    </row>
    <row r="26" spans="1:25" ht="12.75" customHeight="1">
      <c r="A26" s="72">
        <v>13</v>
      </c>
      <c r="B26" s="72">
        <v>7</v>
      </c>
      <c r="C26" s="4" t="s">
        <v>85</v>
      </c>
      <c r="D26" s="4" t="s">
        <v>86</v>
      </c>
      <c r="E26" s="15" t="s">
        <v>49</v>
      </c>
      <c r="F26" s="15" t="s">
        <v>42</v>
      </c>
      <c r="G26" s="37">
        <v>2</v>
      </c>
      <c r="H26" s="37">
        <v>3</v>
      </c>
      <c r="I26" s="14">
        <v>1103</v>
      </c>
      <c r="J26" s="14">
        <v>3817</v>
      </c>
      <c r="K26" s="14">
        <v>191</v>
      </c>
      <c r="L26" s="14">
        <v>688</v>
      </c>
      <c r="M26" s="64">
        <f>(I26/J26*100)-100</f>
        <v>-71.10296044013623</v>
      </c>
      <c r="N26" s="14">
        <f>I26/H26</f>
        <v>367.6666666666667</v>
      </c>
      <c r="O26" s="38">
        <v>3</v>
      </c>
      <c r="P26" s="14">
        <v>1433</v>
      </c>
      <c r="Q26" s="14">
        <v>4849</v>
      </c>
      <c r="R26" s="14">
        <v>254</v>
      </c>
      <c r="S26" s="14">
        <v>921</v>
      </c>
      <c r="T26" s="64">
        <f>(P26/Q26*100)-100</f>
        <v>-70.44751495153639</v>
      </c>
      <c r="U26" s="76">
        <v>4849</v>
      </c>
      <c r="V26" s="14">
        <f>P26/O26</f>
        <v>477.6666666666667</v>
      </c>
      <c r="W26" s="74">
        <f>SUM(U26,P26)</f>
        <v>6282</v>
      </c>
      <c r="X26" s="74">
        <v>921</v>
      </c>
      <c r="Y26" s="75">
        <f>SUM(X26,R26)</f>
        <v>1175</v>
      </c>
    </row>
    <row r="27" spans="1:25" ht="12.75">
      <c r="A27" s="72">
        <v>14</v>
      </c>
      <c r="B27" s="72">
        <v>10</v>
      </c>
      <c r="C27" s="89" t="s">
        <v>71</v>
      </c>
      <c r="D27" s="89" t="s">
        <v>72</v>
      </c>
      <c r="E27" s="15" t="s">
        <v>46</v>
      </c>
      <c r="F27" s="15" t="s">
        <v>48</v>
      </c>
      <c r="G27" s="37">
        <v>4</v>
      </c>
      <c r="H27" s="37">
        <v>8</v>
      </c>
      <c r="I27" s="24">
        <v>1194</v>
      </c>
      <c r="J27" s="24">
        <v>2913</v>
      </c>
      <c r="K27" s="14">
        <v>218</v>
      </c>
      <c r="L27" s="14">
        <v>554</v>
      </c>
      <c r="M27" s="64">
        <f>(I27/J27*100)-100</f>
        <v>-59.011328527291454</v>
      </c>
      <c r="N27" s="14">
        <f>I27/H27</f>
        <v>149.25</v>
      </c>
      <c r="O27" s="37">
        <v>8</v>
      </c>
      <c r="P27" s="14">
        <v>1391</v>
      </c>
      <c r="Q27" s="14">
        <v>3928</v>
      </c>
      <c r="R27" s="14">
        <v>255</v>
      </c>
      <c r="S27" s="14">
        <v>779</v>
      </c>
      <c r="T27" s="64">
        <f>(P27/Q27*100)-100</f>
        <v>-64.58757637474542</v>
      </c>
      <c r="U27" s="96">
        <v>26437</v>
      </c>
      <c r="V27" s="14">
        <f>P27/O27</f>
        <v>173.875</v>
      </c>
      <c r="W27" s="74">
        <f>SUM(U27,P27)</f>
        <v>27828</v>
      </c>
      <c r="X27" s="76">
        <v>5253</v>
      </c>
      <c r="Y27" s="75">
        <f>SUM(X27,R27)</f>
        <v>5508</v>
      </c>
    </row>
    <row r="28" spans="1:25" ht="12.75">
      <c r="A28" s="72">
        <v>15</v>
      </c>
      <c r="B28" s="72">
        <v>11</v>
      </c>
      <c r="C28" s="4" t="s">
        <v>54</v>
      </c>
      <c r="D28" s="4" t="s">
        <v>55</v>
      </c>
      <c r="E28" s="15" t="s">
        <v>46</v>
      </c>
      <c r="F28" s="15" t="s">
        <v>42</v>
      </c>
      <c r="G28" s="37">
        <v>11</v>
      </c>
      <c r="H28" s="37">
        <v>10</v>
      </c>
      <c r="I28" s="24">
        <v>1038</v>
      </c>
      <c r="J28" s="24">
        <v>2584</v>
      </c>
      <c r="K28" s="97">
        <v>165</v>
      </c>
      <c r="L28" s="97">
        <v>438</v>
      </c>
      <c r="M28" s="64">
        <f>(I28/J28*100)-100</f>
        <v>-59.82972136222911</v>
      </c>
      <c r="N28" s="14">
        <f>I28/H28</f>
        <v>103.8</v>
      </c>
      <c r="O28" s="73">
        <v>10</v>
      </c>
      <c r="P28" s="22">
        <v>1335</v>
      </c>
      <c r="Q28" s="22">
        <v>3580</v>
      </c>
      <c r="R28" s="22">
        <v>232</v>
      </c>
      <c r="S28" s="22">
        <v>629</v>
      </c>
      <c r="T28" s="64">
        <f>(P28/Q28*100)-100</f>
        <v>-62.709497206703915</v>
      </c>
      <c r="U28" s="74">
        <v>440775</v>
      </c>
      <c r="V28" s="14">
        <f>P28/O28</f>
        <v>133.5</v>
      </c>
      <c r="W28" s="74">
        <f>SUM(U28,P28)</f>
        <v>442110</v>
      </c>
      <c r="X28" s="74">
        <v>75495</v>
      </c>
      <c r="Y28" s="75">
        <f>SUM(X28,R28)</f>
        <v>75727</v>
      </c>
    </row>
    <row r="29" spans="1:25" ht="12.75">
      <c r="A29" s="72">
        <v>16</v>
      </c>
      <c r="B29" s="72">
        <v>13</v>
      </c>
      <c r="C29" s="4" t="s">
        <v>73</v>
      </c>
      <c r="D29" s="4" t="s">
        <v>74</v>
      </c>
      <c r="E29" s="15" t="s">
        <v>49</v>
      </c>
      <c r="F29" s="15" t="s">
        <v>42</v>
      </c>
      <c r="G29" s="37">
        <v>4</v>
      </c>
      <c r="H29" s="37">
        <v>11</v>
      </c>
      <c r="I29" s="24">
        <v>887</v>
      </c>
      <c r="J29" s="24">
        <v>1773</v>
      </c>
      <c r="K29" s="24">
        <v>153</v>
      </c>
      <c r="L29" s="24">
        <v>308</v>
      </c>
      <c r="M29" s="64">
        <f>(I29/J29*100)-100</f>
        <v>-49.97179921037789</v>
      </c>
      <c r="N29" s="14">
        <f>I29/H29</f>
        <v>80.63636363636364</v>
      </c>
      <c r="O29" s="73">
        <v>11</v>
      </c>
      <c r="P29" s="14">
        <v>1129</v>
      </c>
      <c r="Q29" s="14">
        <v>2684</v>
      </c>
      <c r="R29" s="14">
        <v>202</v>
      </c>
      <c r="S29" s="14">
        <v>499</v>
      </c>
      <c r="T29" s="64">
        <f>(P29/Q29*100)-100</f>
        <v>-57.93591654247392</v>
      </c>
      <c r="U29" s="90">
        <v>21376</v>
      </c>
      <c r="V29" s="14">
        <f>P29/O29</f>
        <v>102.63636363636364</v>
      </c>
      <c r="W29" s="74">
        <f>SUM(U29,P29)</f>
        <v>22505</v>
      </c>
      <c r="X29" s="74">
        <v>3988</v>
      </c>
      <c r="Y29" s="75">
        <f>SUM(X29,R29)</f>
        <v>4190</v>
      </c>
    </row>
    <row r="30" spans="1:25" ht="12.75">
      <c r="A30" s="72">
        <v>17</v>
      </c>
      <c r="B30" s="72">
        <v>12</v>
      </c>
      <c r="C30" s="4" t="s">
        <v>79</v>
      </c>
      <c r="D30" s="4" t="s">
        <v>79</v>
      </c>
      <c r="E30" s="15" t="s">
        <v>46</v>
      </c>
      <c r="F30" s="15" t="s">
        <v>48</v>
      </c>
      <c r="G30" s="37">
        <v>3</v>
      </c>
      <c r="H30" s="37">
        <v>9</v>
      </c>
      <c r="I30" s="24">
        <v>876</v>
      </c>
      <c r="J30" s="24">
        <v>2708</v>
      </c>
      <c r="K30" s="22">
        <v>166</v>
      </c>
      <c r="L30" s="22">
        <v>481</v>
      </c>
      <c r="M30" s="64">
        <f>(I30/J30*100)-100</f>
        <v>-67.65140324963073</v>
      </c>
      <c r="N30" s="14">
        <f>I30/H30</f>
        <v>97.33333333333333</v>
      </c>
      <c r="O30" s="73">
        <v>9</v>
      </c>
      <c r="P30" s="14">
        <v>1099</v>
      </c>
      <c r="Q30" s="14">
        <v>3369</v>
      </c>
      <c r="R30" s="14">
        <v>214</v>
      </c>
      <c r="S30" s="14">
        <v>619</v>
      </c>
      <c r="T30" s="64">
        <f>(P30/Q30*100)-100</f>
        <v>-67.37904422677352</v>
      </c>
      <c r="U30" s="96">
        <v>17829</v>
      </c>
      <c r="V30" s="14">
        <f>P30/O30</f>
        <v>122.11111111111111</v>
      </c>
      <c r="W30" s="74">
        <f>SUM(U30,P30)</f>
        <v>18928</v>
      </c>
      <c r="X30" s="74">
        <v>3482</v>
      </c>
      <c r="Y30" s="75">
        <f>SUM(X30,R30)</f>
        <v>3696</v>
      </c>
    </row>
    <row r="31" spans="1:25" ht="12.75">
      <c r="A31" s="72">
        <v>18</v>
      </c>
      <c r="B31" s="72">
        <v>17</v>
      </c>
      <c r="C31" s="98" t="s">
        <v>77</v>
      </c>
      <c r="D31" s="4" t="s">
        <v>78</v>
      </c>
      <c r="E31" s="15" t="s">
        <v>46</v>
      </c>
      <c r="F31" s="15" t="s">
        <v>47</v>
      </c>
      <c r="G31" s="37">
        <v>4</v>
      </c>
      <c r="H31" s="37">
        <v>9</v>
      </c>
      <c r="I31" s="24">
        <v>492</v>
      </c>
      <c r="J31" s="24">
        <v>1215</v>
      </c>
      <c r="K31" s="100">
        <v>84</v>
      </c>
      <c r="L31" s="100">
        <v>206</v>
      </c>
      <c r="M31" s="64">
        <f>(I31/J31*100)-100</f>
        <v>-59.50617283950617</v>
      </c>
      <c r="N31" s="14">
        <f>I31/H31</f>
        <v>54.666666666666664</v>
      </c>
      <c r="O31" s="38">
        <v>9</v>
      </c>
      <c r="P31" s="14">
        <v>998</v>
      </c>
      <c r="Q31" s="14">
        <v>2045</v>
      </c>
      <c r="R31" s="14">
        <v>176</v>
      </c>
      <c r="S31" s="14">
        <v>362</v>
      </c>
      <c r="T31" s="64">
        <f>(P31/Q31*100)-100</f>
        <v>-51.198044009779956</v>
      </c>
      <c r="U31" s="90">
        <v>15801</v>
      </c>
      <c r="V31" s="14">
        <f>P31/O31</f>
        <v>110.88888888888889</v>
      </c>
      <c r="W31" s="74">
        <f>SUM(U31,P31)</f>
        <v>16799</v>
      </c>
      <c r="X31" s="74">
        <v>3005</v>
      </c>
      <c r="Y31" s="75">
        <f>SUM(X31,R31)</f>
        <v>3181</v>
      </c>
    </row>
    <row r="32" spans="1:25" ht="12.75">
      <c r="A32" s="72">
        <v>19</v>
      </c>
      <c r="B32" s="72">
        <v>15</v>
      </c>
      <c r="C32" s="4" t="s">
        <v>62</v>
      </c>
      <c r="D32" s="4" t="s">
        <v>63</v>
      </c>
      <c r="E32" s="15" t="s">
        <v>57</v>
      </c>
      <c r="F32" s="15" t="s">
        <v>58</v>
      </c>
      <c r="G32" s="37">
        <v>6</v>
      </c>
      <c r="H32" s="37">
        <v>13</v>
      </c>
      <c r="I32" s="22">
        <v>704</v>
      </c>
      <c r="J32" s="22">
        <v>1434</v>
      </c>
      <c r="K32" s="97">
        <v>119</v>
      </c>
      <c r="L32" s="97">
        <v>247</v>
      </c>
      <c r="M32" s="64">
        <f>(I32/J32*100)-100</f>
        <v>-50.90655509065551</v>
      </c>
      <c r="N32" s="14">
        <f>I32/H32</f>
        <v>54.15384615384615</v>
      </c>
      <c r="O32" s="73">
        <v>13</v>
      </c>
      <c r="P32" s="22">
        <v>986</v>
      </c>
      <c r="Q32" s="22">
        <v>2224</v>
      </c>
      <c r="R32" s="22">
        <v>168</v>
      </c>
      <c r="S32" s="22">
        <v>399</v>
      </c>
      <c r="T32" s="64">
        <f>(P32/Q32*100)-100</f>
        <v>-55.66546762589928</v>
      </c>
      <c r="U32" s="90">
        <v>67452</v>
      </c>
      <c r="V32" s="14">
        <f>P32/O32</f>
        <v>75.84615384615384</v>
      </c>
      <c r="W32" s="74">
        <f>SUM(U32,P32)</f>
        <v>68438</v>
      </c>
      <c r="X32" s="74">
        <v>12416</v>
      </c>
      <c r="Y32" s="75">
        <f>SUM(X32,R32)</f>
        <v>12584</v>
      </c>
    </row>
    <row r="33" spans="1:25" ht="13.5" thickBot="1">
      <c r="A33" s="72">
        <v>20</v>
      </c>
      <c r="B33" s="72">
        <v>19</v>
      </c>
      <c r="C33" s="4" t="s">
        <v>87</v>
      </c>
      <c r="D33" s="4" t="s">
        <v>88</v>
      </c>
      <c r="E33" s="15" t="s">
        <v>46</v>
      </c>
      <c r="F33" s="15" t="s">
        <v>48</v>
      </c>
      <c r="G33" s="37">
        <v>2</v>
      </c>
      <c r="H33" s="37">
        <v>7</v>
      </c>
      <c r="I33" s="14">
        <v>731</v>
      </c>
      <c r="J33" s="14">
        <v>940</v>
      </c>
      <c r="K33" s="14">
        <v>160</v>
      </c>
      <c r="L33" s="14">
        <v>169</v>
      </c>
      <c r="M33" s="64">
        <f>(I33/J33*100)-100</f>
        <v>-22.234042553191486</v>
      </c>
      <c r="N33" s="14">
        <f>I33/H33</f>
        <v>104.42857142857143</v>
      </c>
      <c r="O33" s="73">
        <v>7</v>
      </c>
      <c r="P33" s="14">
        <v>925</v>
      </c>
      <c r="Q33" s="14">
        <v>1297</v>
      </c>
      <c r="R33" s="14">
        <v>201</v>
      </c>
      <c r="S33" s="14">
        <v>258</v>
      </c>
      <c r="T33" s="64">
        <f>(P33/Q33*100)-100</f>
        <v>-28.68157286044719</v>
      </c>
      <c r="U33" s="84">
        <v>1297</v>
      </c>
      <c r="V33" s="14">
        <f>P33/O33</f>
        <v>132.14285714285714</v>
      </c>
      <c r="W33" s="74">
        <f>SUM(U33,P33)</f>
        <v>2222</v>
      </c>
      <c r="X33" s="84">
        <v>258</v>
      </c>
      <c r="Y33" s="75">
        <f>SUM(X33,R33)</f>
        <v>459</v>
      </c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244</v>
      </c>
      <c r="I34" s="31">
        <f>SUM(I14:I33)</f>
        <v>111283</v>
      </c>
      <c r="J34" s="31">
        <f>SUM(J14:J33)</f>
        <v>75045</v>
      </c>
      <c r="K34" s="31">
        <f>SUM(K14:K33)</f>
        <v>19576</v>
      </c>
      <c r="L34" s="31">
        <f>SUM(L14:L33)</f>
        <v>13429</v>
      </c>
      <c r="M34" s="68">
        <f>(I34/J34*100)-100</f>
        <v>48.28836031714306</v>
      </c>
      <c r="N34" s="32">
        <f>I34/H34</f>
        <v>456.077868852459</v>
      </c>
      <c r="O34" s="34">
        <f>SUM(O14:O33)</f>
        <v>244</v>
      </c>
      <c r="P34" s="31">
        <f>SUM(P14:P33)</f>
        <v>158305</v>
      </c>
      <c r="Q34" s="31">
        <v>348995</v>
      </c>
      <c r="R34" s="31">
        <f>SUM(R14:R33)</f>
        <v>29965</v>
      </c>
      <c r="S34" s="31">
        <v>70166</v>
      </c>
      <c r="T34" s="68">
        <f>(P34/Q34*100)-100</f>
        <v>-54.63975128583504</v>
      </c>
      <c r="U34" s="31">
        <f>SUM(U14:U33)</f>
        <v>1303663</v>
      </c>
      <c r="V34" s="86">
        <f>P34/O34</f>
        <v>648.7909836065573</v>
      </c>
      <c r="W34" s="88">
        <f>SUM(U34,P34)</f>
        <v>1461968</v>
      </c>
      <c r="X34" s="87">
        <f>SUM(X14:X33)</f>
        <v>244138</v>
      </c>
      <c r="Y34" s="35">
        <f>SUM(Y14:Y33)</f>
        <v>274103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07 - Mar</v>
      </c>
      <c r="L4" s="20"/>
      <c r="M4" s="62" t="str">
        <f>'WEEKLY COMPETITIVE REPORT'!M4</f>
        <v>09 - Mar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06 - Mar</v>
      </c>
      <c r="L5" s="7"/>
      <c r="M5" s="63" t="str">
        <f>'WEEKLY COMPETITIVE REPORT'!M5</f>
        <v>12 - Mar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41711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300: RISE OF AN EMPIRE</v>
      </c>
      <c r="D14" s="4" t="str">
        <f>'WEEKLY COMPETITIVE REPORT'!D14</f>
        <v>300: VZPON IMPERIJA</v>
      </c>
      <c r="E14" s="4" t="str">
        <f>'WEEKLY COMPETITIVE REPORT'!E14</f>
        <v>WB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23</v>
      </c>
      <c r="I14" s="14">
        <f>'WEEKLY COMPETITIVE REPORT'!I14/Y4</f>
        <v>40930.325680726106</v>
      </c>
      <c r="J14" s="14">
        <f>'WEEKLY COMPETITIVE REPORT'!J14/Y4</f>
        <v>0</v>
      </c>
      <c r="K14" s="22">
        <f>'WEEKLY COMPETITIVE REPORT'!K14</f>
        <v>5029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1779.5793774228741</v>
      </c>
      <c r="O14" s="37">
        <f>'WEEKLY COMPETITIVE REPORT'!O14</f>
        <v>23</v>
      </c>
      <c r="P14" s="14">
        <f>'WEEKLY COMPETITIVE REPORT'!P14/Y4</f>
        <v>61187.93379604912</v>
      </c>
      <c r="Q14" s="14">
        <f>'WEEKLY COMPETITIVE REPORT'!Q14/Y4</f>
        <v>0</v>
      </c>
      <c r="R14" s="22">
        <f>'WEEKLY COMPETITIVE REPORT'!R14</f>
        <v>8160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827.5493860117459</v>
      </c>
      <c r="V14" s="14">
        <f aca="true" t="shared" si="1" ref="V14:V20">P14/O14</f>
        <v>2660.3449476543096</v>
      </c>
      <c r="W14" s="25">
        <f aca="true" t="shared" si="2" ref="W14:W20">P14+U14</f>
        <v>62015.48318206087</v>
      </c>
      <c r="X14" s="22">
        <f>'WEEKLY COMPETITIVE REPORT'!X14</f>
        <v>87</v>
      </c>
      <c r="Y14" s="56">
        <f>'WEEKLY COMPETITIVE REPORT'!Y14</f>
        <v>8247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PANIK</v>
      </c>
      <c r="D15" s="4" t="str">
        <f>'WEEKLY COMPETITIVE REPORT'!D15</f>
        <v>PANIK</v>
      </c>
      <c r="E15" s="4" t="str">
        <f>'WEEKLY COMPETITIVE REPORT'!E15</f>
        <v>IND</v>
      </c>
      <c r="F15" s="4" t="str">
        <f>'WEEKLY COMPETITIVE REPORT'!F15</f>
        <v>Karantanija</v>
      </c>
      <c r="G15" s="37">
        <f>'WEEKLY COMPETITIVE REPORT'!G15</f>
        <v>2</v>
      </c>
      <c r="H15" s="37">
        <f>'WEEKLY COMPETITIVE REPORT'!H15</f>
        <v>10</v>
      </c>
      <c r="I15" s="14">
        <f>'WEEKLY COMPETITIVE REPORT'!I15/Y4</f>
        <v>23005.872931126534</v>
      </c>
      <c r="J15" s="14">
        <f>'WEEKLY COMPETITIVE REPORT'!J15/Y4</f>
        <v>16940.736785904966</v>
      </c>
      <c r="K15" s="22">
        <f>'WEEKLY COMPETITIVE REPORT'!K15</f>
        <v>3422</v>
      </c>
      <c r="L15" s="22">
        <f>'WEEKLY COMPETITIVE REPORT'!L15</f>
        <v>2231</v>
      </c>
      <c r="M15" s="64">
        <f>'WEEKLY COMPETITIVE REPORT'!M15</f>
        <v>35.802080050425474</v>
      </c>
      <c r="N15" s="14">
        <f t="shared" si="0"/>
        <v>2300.5872931126532</v>
      </c>
      <c r="O15" s="37">
        <f>'WEEKLY COMPETITIVE REPORT'!O15</f>
        <v>10</v>
      </c>
      <c r="P15" s="14">
        <f>'WEEKLY COMPETITIVE REPORT'!P15/Y4</f>
        <v>33105.979711692475</v>
      </c>
      <c r="Q15" s="14">
        <f>'WEEKLY COMPETITIVE REPORT'!Q15/Y4</f>
        <v>26564.335290977044</v>
      </c>
      <c r="R15" s="22">
        <f>'WEEKLY COMPETITIVE REPORT'!R15</f>
        <v>5246</v>
      </c>
      <c r="S15" s="22">
        <f>'WEEKLY COMPETITIVE REPORT'!S15</f>
        <v>3788</v>
      </c>
      <c r="T15" s="64">
        <f>'WEEKLY COMPETITIVE REPORT'!T15</f>
        <v>24.625665762234945</v>
      </c>
      <c r="U15" s="14">
        <f>'WEEKLY COMPETITIVE REPORT'!U15/Y4</f>
        <v>29717.031500266952</v>
      </c>
      <c r="V15" s="14">
        <f t="shared" si="1"/>
        <v>3310.5979711692476</v>
      </c>
      <c r="W15" s="25">
        <f t="shared" si="2"/>
        <v>62823.01121195943</v>
      </c>
      <c r="X15" s="22">
        <f>'WEEKLY COMPETITIVE REPORT'!X15</f>
        <v>4496</v>
      </c>
      <c r="Y15" s="56">
        <f>'WEEKLY COMPETITIVE REPORT'!Y15</f>
        <v>9742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MR. PEABODY AND SHERMAN</v>
      </c>
      <c r="D16" s="4" t="str">
        <f>'WEEKLY COMPETITIVE REPORT'!D16</f>
        <v>PUSTOLOVŠČINE GOSPODA PEABODYJA IN SHERMANA</v>
      </c>
      <c r="E16" s="4" t="str">
        <f>'WEEKLY COMPETITIVE REPORT'!E16</f>
        <v>FOX</v>
      </c>
      <c r="F16" s="4" t="str">
        <f>'WEEKLY COMPETITIVE REPORT'!F16</f>
        <v>Blitz</v>
      </c>
      <c r="G16" s="37">
        <f>'WEEKLY COMPETITIVE REPORT'!G16</f>
        <v>1</v>
      </c>
      <c r="H16" s="37">
        <f>'WEEKLY COMPETITIVE REPORT'!H16</f>
        <v>24</v>
      </c>
      <c r="I16" s="14">
        <f>'WEEKLY COMPETITIVE REPORT'!I16/Y4</f>
        <v>24666.310731446876</v>
      </c>
      <c r="J16" s="14">
        <f>'WEEKLY COMPETITIVE REPORT'!J16/Y4</f>
        <v>0</v>
      </c>
      <c r="K16" s="22">
        <f>'WEEKLY COMPETITIVE REPORT'!K16</f>
        <v>3378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1027.7629471436198</v>
      </c>
      <c r="O16" s="37">
        <f>'WEEKLY COMPETITIVE REPORT'!O16</f>
        <v>24</v>
      </c>
      <c r="P16" s="14">
        <f>'WEEKLY COMPETITIVE REPORT'!P16/Y4</f>
        <v>28653.230112119596</v>
      </c>
      <c r="Q16" s="14">
        <f>'WEEKLY COMPETITIVE REPORT'!Q16/Y4</f>
        <v>0</v>
      </c>
      <c r="R16" s="22">
        <f>'WEEKLY COMPETITIVE REPORT'!R16</f>
        <v>4095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1398.825413774693</v>
      </c>
      <c r="V16" s="14">
        <f t="shared" si="1"/>
        <v>1193.8845880049832</v>
      </c>
      <c r="W16" s="25">
        <f t="shared" si="2"/>
        <v>30052.055525894288</v>
      </c>
      <c r="X16" s="22">
        <f>'WEEKLY COMPETITIVE REPORT'!X16</f>
        <v>187</v>
      </c>
      <c r="Y16" s="56">
        <f>'WEEKLY COMPETITIVE REPORT'!Y16</f>
        <v>4282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MONTEVIDEO, VIDIMO SE!</v>
      </c>
      <c r="D17" s="4" t="str">
        <f>'WEEKLY COMPETITIVE REPORT'!D17</f>
        <v>MONTEVIDEO, SE VIDIMO!</v>
      </c>
      <c r="E17" s="4" t="str">
        <f>'WEEKLY COMPETITIVE REPORT'!E17</f>
        <v>IND</v>
      </c>
      <c r="F17" s="4" t="str">
        <f>'WEEKLY COMPETITIVE REPORT'!F17</f>
        <v>CF</v>
      </c>
      <c r="G17" s="37">
        <f>'WEEKLY COMPETITIVE REPORT'!G17</f>
        <v>1</v>
      </c>
      <c r="H17" s="37">
        <f>'WEEKLY COMPETITIVE REPORT'!H17</f>
        <v>9</v>
      </c>
      <c r="I17" s="14">
        <f>'WEEKLY COMPETITIVE REPORT'!I17/Y4</f>
        <v>18248.79871863321</v>
      </c>
      <c r="J17" s="14">
        <f>'WEEKLY COMPETITIVE REPORT'!J17/Y4</f>
        <v>0</v>
      </c>
      <c r="K17" s="22">
        <f>'WEEKLY COMPETITIVE REPORT'!K17</f>
        <v>2248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2027.6443020703566</v>
      </c>
      <c r="O17" s="37">
        <f>'WEEKLY COMPETITIVE REPORT'!O17</f>
        <v>9</v>
      </c>
      <c r="P17" s="14">
        <f>'WEEKLY COMPETITIVE REPORT'!P17/Y4</f>
        <v>26139.88254137747</v>
      </c>
      <c r="Q17" s="14">
        <f>'WEEKLY COMPETITIVE REPORT'!Q17/Y4</f>
        <v>0</v>
      </c>
      <c r="R17" s="22">
        <f>'WEEKLY COMPETITIVE REPORT'!R17</f>
        <v>3571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967.6988788040577</v>
      </c>
      <c r="V17" s="14">
        <f t="shared" si="1"/>
        <v>2904.4313934863853</v>
      </c>
      <c r="W17" s="25">
        <f t="shared" si="2"/>
        <v>27107.581420181526</v>
      </c>
      <c r="X17" s="22">
        <f>'WEEKLY COMPETITIVE REPORT'!X17</f>
        <v>502</v>
      </c>
      <c r="Y17" s="56">
        <f>'WEEKLY COMPETITIVE REPORT'!Y17</f>
        <v>4073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12 YEARS A SLAVE</v>
      </c>
      <c r="D18" s="4" t="str">
        <f>'WEEKLY COMPETITIVE REPORT'!D18</f>
        <v>12 LET SUŽENJ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5</v>
      </c>
      <c r="H18" s="37">
        <f>'WEEKLY COMPETITIVE REPORT'!H18</f>
        <v>12</v>
      </c>
      <c r="I18" s="14">
        <f>'WEEKLY COMPETITIVE REPORT'!I18/Y4</f>
        <v>7395.8889482114255</v>
      </c>
      <c r="J18" s="14">
        <f>'WEEKLY COMPETITIVE REPORT'!J18/Y4</f>
        <v>7746.930058729312</v>
      </c>
      <c r="K18" s="22">
        <f>'WEEKLY COMPETITIVE REPORT'!K18</f>
        <v>897</v>
      </c>
      <c r="L18" s="22">
        <f>'WEEKLY COMPETITIVE REPORT'!L18</f>
        <v>958</v>
      </c>
      <c r="M18" s="64">
        <f>'WEEKLY COMPETITIVE REPORT'!M18</f>
        <v>-4.531357684355612</v>
      </c>
      <c r="N18" s="14">
        <f t="shared" si="0"/>
        <v>616.3240790176188</v>
      </c>
      <c r="O18" s="37">
        <f>'WEEKLY COMPETITIVE REPORT'!O18</f>
        <v>12</v>
      </c>
      <c r="P18" s="14">
        <f>'WEEKLY COMPETITIVE REPORT'!P18/Y4</f>
        <v>15317.672183662575</v>
      </c>
      <c r="Q18" s="14">
        <f>'WEEKLY COMPETITIVE REPORT'!Q18/Y4</f>
        <v>12949.813134009612</v>
      </c>
      <c r="R18" s="22">
        <f>'WEEKLY COMPETITIVE REPORT'!R18</f>
        <v>2232</v>
      </c>
      <c r="S18" s="22">
        <f>'WEEKLY COMPETITIVE REPORT'!S18</f>
        <v>1763</v>
      </c>
      <c r="T18" s="64">
        <f>'WEEKLY COMPETITIVE REPORT'!T18</f>
        <v>18.28488971346114</v>
      </c>
      <c r="U18" s="14">
        <f>'WEEKLY COMPETITIVE REPORT'!U18/Y4</f>
        <v>85286.97277095569</v>
      </c>
      <c r="V18" s="14">
        <f t="shared" si="1"/>
        <v>1276.4726819718812</v>
      </c>
      <c r="W18" s="25">
        <f t="shared" si="2"/>
        <v>100604.64495461827</v>
      </c>
      <c r="X18" s="22">
        <f>'WEEKLY COMPETITIVE REPORT'!X18</f>
        <v>11761</v>
      </c>
      <c r="Y18" s="56">
        <f>'WEEKLY COMPETITIVE REPORT'!Y18</f>
        <v>13993</v>
      </c>
    </row>
    <row r="19" spans="1:25" ht="12.75">
      <c r="A19" s="50">
        <v>6</v>
      </c>
      <c r="B19" s="4">
        <f>'WEEKLY COMPETITIVE REPORT'!B19</f>
        <v>3</v>
      </c>
      <c r="C19" s="4" t="str">
        <f>'WEEKLY COMPETITIVE REPORT'!C19</f>
        <v>MOUNMENTS MEN</v>
      </c>
      <c r="D19" s="4" t="str">
        <f>'WEEKLY COMPETITIVE REPORT'!D19</f>
        <v>VARUHI ZAPUŠČINE</v>
      </c>
      <c r="E19" s="4" t="str">
        <f>'WEEKLY COMPETITIVE REPORT'!E19</f>
        <v>FOX</v>
      </c>
      <c r="F19" s="4" t="str">
        <f>'WEEKLY COMPETITIVE REPORT'!F19</f>
        <v>Blitz</v>
      </c>
      <c r="G19" s="37">
        <f>'WEEKLY COMPETITIVE REPORT'!G19</f>
        <v>3</v>
      </c>
      <c r="H19" s="37">
        <f>'WEEKLY COMPETITIVE REPORT'!H19</f>
        <v>12</v>
      </c>
      <c r="I19" s="14">
        <f>'WEEKLY COMPETITIVE REPORT'!I19/Y4</f>
        <v>5651.361452215697</v>
      </c>
      <c r="J19" s="14">
        <f>'WEEKLY COMPETITIVE REPORT'!J19/Y4</f>
        <v>10659.369994660972</v>
      </c>
      <c r="K19" s="22">
        <f>'WEEKLY COMPETITIVE REPORT'!K19</f>
        <v>735</v>
      </c>
      <c r="L19" s="22">
        <f>'WEEKLY COMPETITIVE REPORT'!L19</f>
        <v>1388</v>
      </c>
      <c r="M19" s="64">
        <f>'WEEKLY COMPETITIVE REPORT'!M19</f>
        <v>-46.982218883045334</v>
      </c>
      <c r="N19" s="14">
        <f t="shared" si="0"/>
        <v>470.9467876846414</v>
      </c>
      <c r="O19" s="37">
        <f>'WEEKLY COMPETITIVE REPORT'!O19</f>
        <v>12</v>
      </c>
      <c r="P19" s="14">
        <f>'WEEKLY COMPETITIVE REPORT'!P19/Y4</f>
        <v>7984.516817939136</v>
      </c>
      <c r="Q19" s="14">
        <f>'WEEKLY COMPETITIVE REPORT'!Q19/Y4</f>
        <v>15157.501334757075</v>
      </c>
      <c r="R19" s="22">
        <f>'WEEKLY COMPETITIVE REPORT'!R19</f>
        <v>1111</v>
      </c>
      <c r="S19" s="22">
        <f>'WEEKLY COMPETITIVE REPORT'!S19</f>
        <v>2102</v>
      </c>
      <c r="T19" s="64">
        <f>'WEEKLY COMPETITIVE REPORT'!T19</f>
        <v>-47.32300105671011</v>
      </c>
      <c r="U19" s="14">
        <f>'WEEKLY COMPETITIVE REPORT'!U19/Y4</f>
        <v>42725.57394554191</v>
      </c>
      <c r="V19" s="14">
        <f t="shared" si="1"/>
        <v>665.376401494928</v>
      </c>
      <c r="W19" s="25">
        <f t="shared" si="2"/>
        <v>50710.09076348104</v>
      </c>
      <c r="X19" s="22">
        <f>'WEEKLY COMPETITIVE REPORT'!X19</f>
        <v>6258</v>
      </c>
      <c r="Y19" s="56">
        <f>'WEEKLY COMPETITIVE REPORT'!Y19</f>
        <v>7369</v>
      </c>
    </row>
    <row r="20" spans="1:25" ht="12.75">
      <c r="A20" s="51">
        <v>7</v>
      </c>
      <c r="B20" s="4">
        <f>'WEEKLY COMPETITIVE REPORT'!B20</f>
        <v>4</v>
      </c>
      <c r="C20" s="4" t="str">
        <f>'WEEKLY COMPETITIVE REPORT'!C20</f>
        <v>POMPEII</v>
      </c>
      <c r="D20" s="4" t="str">
        <f>'WEEKLY COMPETITIVE REPORT'!D20</f>
        <v>POMPEJI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3</v>
      </c>
      <c r="H20" s="37">
        <f>'WEEKLY COMPETITIVE REPORT'!H20</f>
        <v>11</v>
      </c>
      <c r="I20" s="14">
        <f>'WEEKLY COMPETITIVE REPORT'!I20/Y4</f>
        <v>4899.893219434063</v>
      </c>
      <c r="J20" s="14">
        <f>'WEEKLY COMPETITIVE REPORT'!J20/Y4</f>
        <v>10496.529631607047</v>
      </c>
      <c r="K20" s="22">
        <f>'WEEKLY COMPETITIVE REPORT'!K20</f>
        <v>638</v>
      </c>
      <c r="L20" s="22">
        <f>'WEEKLY COMPETITIVE REPORT'!L20</f>
        <v>1383</v>
      </c>
      <c r="M20" s="64">
        <f>'WEEKLY COMPETITIVE REPORT'!M20</f>
        <v>-53.31892166836216</v>
      </c>
      <c r="N20" s="14">
        <f t="shared" si="0"/>
        <v>445.44483813036936</v>
      </c>
      <c r="O20" s="37">
        <f>'WEEKLY COMPETITIVE REPORT'!O20</f>
        <v>11</v>
      </c>
      <c r="P20" s="14">
        <f>'WEEKLY COMPETITIVE REPORT'!P20/Y4</f>
        <v>7076.88200747464</v>
      </c>
      <c r="Q20" s="14">
        <f>'WEEKLY COMPETITIVE REPORT'!Q20/Y4</f>
        <v>14602.242391884678</v>
      </c>
      <c r="R20" s="22">
        <f>'WEEKLY COMPETITIVE REPORT'!R20</f>
        <v>994</v>
      </c>
      <c r="S20" s="22">
        <f>'WEEKLY COMPETITIVE REPORT'!S20</f>
        <v>2056</v>
      </c>
      <c r="T20" s="64">
        <f>'WEEKLY COMPETITIVE REPORT'!T20</f>
        <v>-51.53564899451554</v>
      </c>
      <c r="U20" s="14">
        <f>'WEEKLY COMPETITIVE REPORT'!U20/Y4</f>
        <v>40750.13347570742</v>
      </c>
      <c r="V20" s="14">
        <f t="shared" si="1"/>
        <v>643.3529097704218</v>
      </c>
      <c r="W20" s="25">
        <f t="shared" si="2"/>
        <v>47827.01548318206</v>
      </c>
      <c r="X20" s="22">
        <f>'WEEKLY COMPETITIVE REPORT'!X20</f>
        <v>5827</v>
      </c>
      <c r="Y20" s="56">
        <f>'WEEKLY COMPETITIVE REPORT'!Y20</f>
        <v>6821</v>
      </c>
    </row>
    <row r="21" spans="1:25" ht="12.75">
      <c r="A21" s="50">
        <v>8</v>
      </c>
      <c r="B21" s="4">
        <f>'WEEKLY COMPETITIVE REPORT'!B21</f>
        <v>18</v>
      </c>
      <c r="C21" s="4" t="str">
        <f>'WEEKLY COMPETITIVE REPORT'!C21</f>
        <v>DALLAS BUYERS CLUB</v>
      </c>
      <c r="D21" s="4" t="str">
        <f>'WEEKLY COMPETITIVE REPORT'!D21</f>
        <v>KLUB ZDRAVJA DALLAS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5</v>
      </c>
      <c r="H21" s="37">
        <f>'WEEKLY COMPETITIVE REPORT'!H21</f>
        <v>8</v>
      </c>
      <c r="I21" s="14">
        <f>'WEEKLY COMPETITIVE REPORT'!I21/Y4</f>
        <v>2915.1094500800855</v>
      </c>
      <c r="J21" s="14">
        <f>'WEEKLY COMPETITIVE REPORT'!J21/Y4</f>
        <v>1085.1575013347572</v>
      </c>
      <c r="K21" s="22">
        <f>'WEEKLY COMPETITIVE REPORT'!K21</f>
        <v>420</v>
      </c>
      <c r="L21" s="22">
        <f>'WEEKLY COMPETITIVE REPORT'!L21</f>
        <v>241</v>
      </c>
      <c r="M21" s="64">
        <f>'WEEKLY COMPETITIVE REPORT'!M21</f>
        <v>168.63468634686348</v>
      </c>
      <c r="N21" s="14">
        <f aca="true" t="shared" si="3" ref="N21:N33">I21/H21</f>
        <v>364.3886812600107</v>
      </c>
      <c r="O21" s="37">
        <f>'WEEKLY COMPETITIVE REPORT'!O21</f>
        <v>8</v>
      </c>
      <c r="P21" s="14">
        <f>'WEEKLY COMPETITIVE REPORT'!P21/Y4</f>
        <v>4871.863320875601</v>
      </c>
      <c r="Q21" s="14">
        <f>'WEEKLY COMPETITIVE REPORT'!Q21/Y4</f>
        <v>2162.3064602242393</v>
      </c>
      <c r="R21" s="22">
        <f>'WEEKLY COMPETITIVE REPORT'!R21</f>
        <v>764</v>
      </c>
      <c r="S21" s="22">
        <f>'WEEKLY COMPETITIVE REPORT'!S21</f>
        <v>313</v>
      </c>
      <c r="T21" s="64">
        <f>'WEEKLY COMPETITIVE REPORT'!T21</f>
        <v>125.30864197530863</v>
      </c>
      <c r="U21" s="14">
        <f>'WEEKLY COMPETITIVE REPORT'!U21/Y4</f>
        <v>12745.5953016551</v>
      </c>
      <c r="V21" s="14">
        <f aca="true" t="shared" si="4" ref="V21:V33">P21/O21</f>
        <v>608.9829151094501</v>
      </c>
      <c r="W21" s="25">
        <f aca="true" t="shared" si="5" ref="W21:W33">P21+U21</f>
        <v>17617.4586225307</v>
      </c>
      <c r="X21" s="22">
        <f>'WEEKLY COMPETITIVE REPORT'!X21</f>
        <v>1903</v>
      </c>
      <c r="Y21" s="56">
        <f>'WEEKLY COMPETITIVE REPORT'!Y21</f>
        <v>2667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THE LEGO MOVIE</v>
      </c>
      <c r="D22" s="4" t="str">
        <f>'WEEKLY COMPETITIVE REPORT'!D22</f>
        <v>LEGO FILM</v>
      </c>
      <c r="E22" s="4" t="str">
        <f>'WEEKLY COMPETITIVE REPORT'!E22</f>
        <v>WB</v>
      </c>
      <c r="F22" s="4" t="str">
        <f>'WEEKLY COMPETITIVE REPORT'!F22</f>
        <v>Blitz</v>
      </c>
      <c r="G22" s="37">
        <f>'WEEKLY COMPETITIVE REPORT'!G22</f>
        <v>5</v>
      </c>
      <c r="H22" s="37">
        <f>'WEEKLY COMPETITIVE REPORT'!H22</f>
        <v>18</v>
      </c>
      <c r="I22" s="14">
        <f>'WEEKLY COMPETITIVE REPORT'!I22/Y4</f>
        <v>3526.4281900694073</v>
      </c>
      <c r="J22" s="14">
        <f>'WEEKLY COMPETITIVE REPORT'!J22/Y4</f>
        <v>7996.529631607048</v>
      </c>
      <c r="K22" s="22">
        <f>'WEEKLY COMPETITIVE REPORT'!K22</f>
        <v>447</v>
      </c>
      <c r="L22" s="22">
        <f>'WEEKLY COMPETITIVE REPORT'!L22</f>
        <v>1055</v>
      </c>
      <c r="M22" s="64">
        <f>'WEEKLY COMPETITIVE REPORT'!M22</f>
        <v>-55.90051744283091</v>
      </c>
      <c r="N22" s="14">
        <f t="shared" si="3"/>
        <v>195.9126772260782</v>
      </c>
      <c r="O22" s="37">
        <f>'WEEKLY COMPETITIVE REPORT'!O22</f>
        <v>18</v>
      </c>
      <c r="P22" s="14">
        <f>'WEEKLY COMPETITIVE REPORT'!P22/Y4</f>
        <v>4833.155365723438</v>
      </c>
      <c r="Q22" s="14">
        <f>'WEEKLY COMPETITIVE REPORT'!Q22/Y4</f>
        <v>10778.163374265883</v>
      </c>
      <c r="R22" s="22">
        <f>'WEEKLY COMPETITIVE REPORT'!R22</f>
        <v>663</v>
      </c>
      <c r="S22" s="22">
        <f>'WEEKLY COMPETITIVE REPORT'!S22</f>
        <v>1473</v>
      </c>
      <c r="T22" s="64">
        <f>'WEEKLY COMPETITIVE REPORT'!T22</f>
        <v>-55.1578947368421</v>
      </c>
      <c r="U22" s="14">
        <f>'WEEKLY COMPETITIVE REPORT'!U22/Y4</f>
        <v>94898.55846235986</v>
      </c>
      <c r="V22" s="14">
        <f t="shared" si="4"/>
        <v>268.5086314290799</v>
      </c>
      <c r="W22" s="25">
        <f t="shared" si="5"/>
        <v>99731.71382808329</v>
      </c>
      <c r="X22" s="22">
        <f>'WEEKLY COMPETITIVE REPORT'!X22</f>
        <v>13138</v>
      </c>
      <c r="Y22" s="56">
        <f>'WEEKLY COMPETITIVE REPORT'!Y22</f>
        <v>13801</v>
      </c>
    </row>
    <row r="23" spans="1:25" ht="12.75">
      <c r="A23" s="50">
        <v>10</v>
      </c>
      <c r="B23" s="4">
        <f>'WEEKLY COMPETITIVE REPORT'!B23</f>
        <v>2</v>
      </c>
      <c r="C23" s="4" t="str">
        <f>'WEEKLY COMPETITIVE REPORT'!C23</f>
        <v>FREE BIRDS</v>
      </c>
      <c r="D23" s="4" t="str">
        <f>'WEEKLY COMPETITIVE REPORT'!D23</f>
        <v>PURANA NA BEGU</v>
      </c>
      <c r="E23" s="4" t="str">
        <f>'WEEKLY COMPETITIVE REPORT'!E23</f>
        <v>IND</v>
      </c>
      <c r="F23" s="4" t="str">
        <f>'WEEKLY COMPETITIVE REPORT'!F23</f>
        <v>Karantanija</v>
      </c>
      <c r="G23" s="37">
        <f>'WEEKLY COMPETITIVE REPORT'!G23</f>
        <v>7</v>
      </c>
      <c r="H23" s="37">
        <f>'WEEKLY COMPETITIVE REPORT'!H23</f>
        <v>16</v>
      </c>
      <c r="I23" s="14">
        <f>'WEEKLY COMPETITIVE REPORT'!I23/Y4</f>
        <v>3295.5152162306463</v>
      </c>
      <c r="J23" s="14">
        <f>'WEEKLY COMPETITIVE REPORT'!J23/Y4</f>
        <v>13957.554725040043</v>
      </c>
      <c r="K23" s="22">
        <f>'WEEKLY COMPETITIVE REPORT'!K23</f>
        <v>453</v>
      </c>
      <c r="L23" s="22">
        <f>'WEEKLY COMPETITIVE REPORT'!L23</f>
        <v>1951</v>
      </c>
      <c r="M23" s="64">
        <f>'WEEKLY COMPETITIVE REPORT'!M23</f>
        <v>-76.38902170794682</v>
      </c>
      <c r="N23" s="14">
        <f t="shared" si="3"/>
        <v>205.9697010144154</v>
      </c>
      <c r="O23" s="37">
        <f>'WEEKLY COMPETITIVE REPORT'!O23</f>
        <v>16</v>
      </c>
      <c r="P23" s="14">
        <f>'WEEKLY COMPETITIVE REPORT'!P23/Y4</f>
        <v>3896.1558996262684</v>
      </c>
      <c r="Q23" s="14">
        <f>'WEEKLY COMPETITIVE REPORT'!Q23/Y4</f>
        <v>19113.721302722905</v>
      </c>
      <c r="R23" s="22">
        <f>'WEEKLY COMPETITIVE REPORT'!R23</f>
        <v>559</v>
      </c>
      <c r="S23" s="22">
        <f>'WEEKLY COMPETITIVE REPORT'!S23</f>
        <v>2725</v>
      </c>
      <c r="T23" s="64">
        <f>'WEEKLY COMPETITIVE REPORT'!T23</f>
        <v>-79.6159217877095</v>
      </c>
      <c r="U23" s="14">
        <f>'WEEKLY COMPETITIVE REPORT'!U23/Y4</f>
        <v>171067.80565937</v>
      </c>
      <c r="V23" s="14">
        <f t="shared" si="4"/>
        <v>243.50974372664177</v>
      </c>
      <c r="W23" s="25">
        <f t="shared" si="5"/>
        <v>174963.96155899626</v>
      </c>
      <c r="X23" s="22">
        <f>'WEEKLY COMPETITIVE REPORT'!X23</f>
        <v>25453</v>
      </c>
      <c r="Y23" s="56">
        <f>'WEEKLY COMPETITIVE REPORT'!Y23</f>
        <v>26012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ENDLESS LOVE</v>
      </c>
      <c r="D24" s="4" t="str">
        <f>'WEEKLY COMPETITIVE REPORT'!D24</f>
        <v>NESKONČNA LJUBEZEN</v>
      </c>
      <c r="E24" s="4" t="str">
        <f>'WEEKLY COMPETITIVE REPORT'!E24</f>
        <v>UNI</v>
      </c>
      <c r="F24" s="4" t="str">
        <f>'WEEKLY COMPETITIVE REPORT'!F24</f>
        <v>Karantanija</v>
      </c>
      <c r="G24" s="37">
        <f>'WEEKLY COMPETITIVE REPORT'!G24</f>
        <v>4</v>
      </c>
      <c r="H24" s="37">
        <f>'WEEKLY COMPETITIVE REPORT'!H24</f>
        <v>9</v>
      </c>
      <c r="I24" s="14">
        <f>'WEEKLY COMPETITIVE REPORT'!I24/Y4</f>
        <v>2705.552589428724</v>
      </c>
      <c r="J24" s="14">
        <f>'WEEKLY COMPETITIVE REPORT'!J24/Y4</f>
        <v>3945.5419113721305</v>
      </c>
      <c r="K24" s="22">
        <f>'WEEKLY COMPETITIVE REPORT'!K24</f>
        <v>381</v>
      </c>
      <c r="L24" s="22">
        <f>'WEEKLY COMPETITIVE REPORT'!L24</f>
        <v>526</v>
      </c>
      <c r="M24" s="64">
        <f>'WEEKLY COMPETITIVE REPORT'!M24</f>
        <v>-31.427604871447897</v>
      </c>
      <c r="N24" s="14">
        <f t="shared" si="3"/>
        <v>300.61695438096933</v>
      </c>
      <c r="O24" s="37">
        <f>'WEEKLY COMPETITIVE REPORT'!O24</f>
        <v>9</v>
      </c>
      <c r="P24" s="14">
        <f>'WEEKLY COMPETITIVE REPORT'!P24/Y4</f>
        <v>3481.046449546183</v>
      </c>
      <c r="Q24" s="14">
        <f>'WEEKLY COMPETITIVE REPORT'!Q24/Y4</f>
        <v>5712.760277629472</v>
      </c>
      <c r="R24" s="22">
        <f>'WEEKLY COMPETITIVE REPORT'!R24</f>
        <v>524</v>
      </c>
      <c r="S24" s="22">
        <f>'WEEKLY COMPETITIVE REPORT'!S24</f>
        <v>826</v>
      </c>
      <c r="T24" s="64">
        <f>'WEEKLY COMPETITIVE REPORT'!T24</f>
        <v>-39.06542056074767</v>
      </c>
      <c r="U24" s="14">
        <f>'WEEKLY COMPETITIVE REPORT'!U24/Y4</f>
        <v>41764.54885210892</v>
      </c>
      <c r="V24" s="14">
        <f t="shared" si="4"/>
        <v>386.78293883846476</v>
      </c>
      <c r="W24" s="25">
        <f t="shared" si="5"/>
        <v>45245.59530165511</v>
      </c>
      <c r="X24" s="22">
        <f>'WEEKLY COMPETITIVE REPORT'!X24</f>
        <v>6238</v>
      </c>
      <c r="Y24" s="56">
        <f>'WEEKLY COMPETITIVE REPORT'!Y24</f>
        <v>6762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FROZEN 3D</v>
      </c>
      <c r="D25" s="4" t="str">
        <f>'WEEKLY COMPETITIVE REPORT'!D25</f>
        <v>LEDENO KRALJESTVO 3D</v>
      </c>
      <c r="E25" s="4" t="str">
        <f>'WEEKLY COMPETITIVE REPORT'!E25</f>
        <v>BVI</v>
      </c>
      <c r="F25" s="4" t="str">
        <f>'WEEKLY COMPETITIVE REPORT'!F25</f>
        <v>CENEX</v>
      </c>
      <c r="G25" s="37">
        <f>'WEEKLY COMPETITIVE REPORT'!G25</f>
        <v>14</v>
      </c>
      <c r="H25" s="37">
        <f>'WEEKLY COMPETITIVE REPORT'!H25</f>
        <v>22</v>
      </c>
      <c r="I25" s="14">
        <f>'WEEKLY COMPETITIVE REPORT'!I25/Y4</f>
        <v>1918.045915643353</v>
      </c>
      <c r="J25" s="14">
        <f>'WEEKLY COMPETITIVE REPORT'!J25/Y4</f>
        <v>4135.077415910305</v>
      </c>
      <c r="K25" s="22">
        <f>'WEEKLY COMPETITIVE REPORT'!K25</f>
        <v>272</v>
      </c>
      <c r="L25" s="22">
        <f>'WEEKLY COMPETITIVE REPORT'!L25</f>
        <v>605</v>
      </c>
      <c r="M25" s="64">
        <f>'WEEKLY COMPETITIVE REPORT'!M25</f>
        <v>-53.61523563589412</v>
      </c>
      <c r="N25" s="14">
        <f t="shared" si="3"/>
        <v>87.18390525651604</v>
      </c>
      <c r="O25" s="37">
        <f>'WEEKLY COMPETITIVE REPORT'!O25</f>
        <v>22</v>
      </c>
      <c r="P25" s="14">
        <f>'WEEKLY COMPETITIVE REPORT'!P25/Y4</f>
        <v>2342.4986652429257</v>
      </c>
      <c r="Q25" s="14">
        <f>'WEEKLY COMPETITIVE REPORT'!Q25/Y4</f>
        <v>5603.310197544047</v>
      </c>
      <c r="R25" s="22">
        <f>'WEEKLY COMPETITIVE REPORT'!R25</f>
        <v>344</v>
      </c>
      <c r="S25" s="22">
        <f>'WEEKLY COMPETITIVE REPORT'!S25</f>
        <v>833</v>
      </c>
      <c r="T25" s="64">
        <f>'WEEKLY COMPETITIVE REPORT'!T25</f>
        <v>-58.194378275369225</v>
      </c>
      <c r="U25" s="14">
        <f>'WEEKLY COMPETITIVE REPORT'!U25/Y4</f>
        <v>422653.49706353445</v>
      </c>
      <c r="V25" s="14">
        <f t="shared" si="4"/>
        <v>106.47721205649663</v>
      </c>
      <c r="W25" s="25">
        <f t="shared" si="5"/>
        <v>424995.9957287774</v>
      </c>
      <c r="X25" s="22">
        <f>'WEEKLY COMPETITIVE REPORT'!X25</f>
        <v>63470</v>
      </c>
      <c r="Y25" s="56">
        <f>'WEEKLY COMPETITIVE REPORT'!Y25</f>
        <v>63814</v>
      </c>
    </row>
    <row r="26" spans="1:25" ht="12.75" customHeight="1">
      <c r="A26" s="50">
        <v>13</v>
      </c>
      <c r="B26" s="4">
        <f>'WEEKLY COMPETITIVE REPORT'!B26</f>
        <v>7</v>
      </c>
      <c r="C26" s="4" t="str">
        <f>'WEEKLY COMPETITIVE REPORT'!C26</f>
        <v>3 DAYS TO KILL</v>
      </c>
      <c r="D26" s="4" t="str">
        <f>'WEEKLY COMPETITIVE REPORT'!D26</f>
        <v>3 DNI ZA UBOJ</v>
      </c>
      <c r="E26" s="4" t="str">
        <f>'WEEKLY COMPETITIVE REPORT'!E26</f>
        <v>WB</v>
      </c>
      <c r="F26" s="4" t="str">
        <f>'WEEKLY COMPETITIVE REPORT'!F26</f>
        <v>Blitz</v>
      </c>
      <c r="G26" s="37">
        <f>'WEEKLY COMPETITIVE REPORT'!G26</f>
        <v>2</v>
      </c>
      <c r="H26" s="37">
        <f>'WEEKLY COMPETITIVE REPORT'!H26</f>
        <v>3</v>
      </c>
      <c r="I26" s="14">
        <f>'WEEKLY COMPETITIVE REPORT'!I26/Y4</f>
        <v>1472.2370528563802</v>
      </c>
      <c r="J26" s="14">
        <f>'WEEKLY COMPETITIVE REPORT'!J26/Y4</f>
        <v>5094.767752269087</v>
      </c>
      <c r="K26" s="22">
        <f>'WEEKLY COMPETITIVE REPORT'!K26</f>
        <v>191</v>
      </c>
      <c r="L26" s="22">
        <f>'WEEKLY COMPETITIVE REPORT'!L26</f>
        <v>688</v>
      </c>
      <c r="M26" s="64">
        <f>'WEEKLY COMPETITIVE REPORT'!M26</f>
        <v>-71.10296044013623</v>
      </c>
      <c r="N26" s="14">
        <f t="shared" si="3"/>
        <v>490.7456842854601</v>
      </c>
      <c r="O26" s="37">
        <f>'WEEKLY COMPETITIVE REPORT'!O26</f>
        <v>3</v>
      </c>
      <c r="P26" s="14">
        <f>'WEEKLY COMPETITIVE REPORT'!P26/Y4</f>
        <v>1912.706887346503</v>
      </c>
      <c r="Q26" s="14">
        <f>'WEEKLY COMPETITIVE REPORT'!Q26/Y4</f>
        <v>6472.237052856381</v>
      </c>
      <c r="R26" s="22">
        <f>'WEEKLY COMPETITIVE REPORT'!R26</f>
        <v>254</v>
      </c>
      <c r="S26" s="22">
        <f>'WEEKLY COMPETITIVE REPORT'!S26</f>
        <v>921</v>
      </c>
      <c r="T26" s="64">
        <f>'WEEKLY COMPETITIVE REPORT'!T26</f>
        <v>-70.44751495153639</v>
      </c>
      <c r="U26" s="14">
        <f>'WEEKLY COMPETITIVE REPORT'!U26/Y4</f>
        <v>6472.237052856381</v>
      </c>
      <c r="V26" s="14">
        <f t="shared" si="4"/>
        <v>637.5689624488343</v>
      </c>
      <c r="W26" s="25">
        <f t="shared" si="5"/>
        <v>8384.943940202884</v>
      </c>
      <c r="X26" s="22">
        <f>'WEEKLY COMPETITIVE REPORT'!X26</f>
        <v>921</v>
      </c>
      <c r="Y26" s="56">
        <f>'WEEKLY COMPETITIVE REPORT'!Y26</f>
        <v>1175</v>
      </c>
    </row>
    <row r="27" spans="1:25" ht="12.75" customHeight="1">
      <c r="A27" s="50">
        <v>14</v>
      </c>
      <c r="B27" s="4">
        <f>'WEEKLY COMPETITIVE REPORT'!B27</f>
        <v>10</v>
      </c>
      <c r="C27" s="4" t="str">
        <f>'WEEKLY COMPETITIVE REPORT'!C27</f>
        <v>VAMPIRE ACADEMY</v>
      </c>
      <c r="D27" s="4" t="str">
        <f>'WEEKLY COMPETITIVE REPORT'!D27</f>
        <v>VAMPIRSKA AKADEMIJA</v>
      </c>
      <c r="E27" s="4" t="str">
        <f>'WEEKLY COMPETITIVE REPORT'!E27</f>
        <v>IND</v>
      </c>
      <c r="F27" s="4" t="str">
        <f>'WEEKLY COMPETITIVE REPORT'!F27</f>
        <v>FIVIA</v>
      </c>
      <c r="G27" s="37">
        <f>'WEEKLY COMPETITIVE REPORT'!G27</f>
        <v>4</v>
      </c>
      <c r="H27" s="37">
        <f>'WEEKLY COMPETITIVE REPORT'!H27</f>
        <v>8</v>
      </c>
      <c r="I27" s="14">
        <f>'WEEKLY COMPETITIVE REPORT'!I27/Y4</f>
        <v>1593.699946609717</v>
      </c>
      <c r="J27" s="14">
        <f>'WEEKLY COMPETITIVE REPORT'!J27/Y17</f>
        <v>0.7151976430149767</v>
      </c>
      <c r="K27" s="22">
        <f>'WEEKLY COMPETITIVE REPORT'!K27</f>
        <v>218</v>
      </c>
      <c r="L27" s="22">
        <f>'WEEKLY COMPETITIVE REPORT'!L27</f>
        <v>554</v>
      </c>
      <c r="M27" s="64">
        <f>'WEEKLY COMPETITIVE REPORT'!M27</f>
        <v>-59.011328527291454</v>
      </c>
      <c r="N27" s="14">
        <f t="shared" si="3"/>
        <v>199.21249332621463</v>
      </c>
      <c r="O27" s="37">
        <f>'WEEKLY COMPETITIVE REPORT'!O27</f>
        <v>8</v>
      </c>
      <c r="P27" s="14">
        <f>'WEEKLY COMPETITIVE REPORT'!P27/Y4</f>
        <v>1856.6470902295782</v>
      </c>
      <c r="Q27" s="14">
        <f>'WEEKLY COMPETITIVE REPORT'!Q27/Y17</f>
        <v>0.964399705376872</v>
      </c>
      <c r="R27" s="22">
        <f>'WEEKLY COMPETITIVE REPORT'!R27</f>
        <v>255</v>
      </c>
      <c r="S27" s="22">
        <f>'WEEKLY COMPETITIVE REPORT'!S27</f>
        <v>779</v>
      </c>
      <c r="T27" s="64">
        <f>'WEEKLY COMPETITIVE REPORT'!T27</f>
        <v>-64.58757637474542</v>
      </c>
      <c r="U27" s="14">
        <f>'WEEKLY COMPETITIVE REPORT'!U27/Y17</f>
        <v>6.490793027252639</v>
      </c>
      <c r="V27" s="14">
        <f t="shared" si="4"/>
        <v>232.08088627869728</v>
      </c>
      <c r="W27" s="25">
        <f t="shared" si="5"/>
        <v>1863.137883256831</v>
      </c>
      <c r="X27" s="22">
        <f>'WEEKLY COMPETITIVE REPORT'!X27</f>
        <v>5253</v>
      </c>
      <c r="Y27" s="56">
        <f>'WEEKLY COMPETITIVE REPORT'!Y27</f>
        <v>5508</v>
      </c>
    </row>
    <row r="28" spans="1:25" ht="12.75">
      <c r="A28" s="50">
        <v>15</v>
      </c>
      <c r="B28" s="4">
        <f>'WEEKLY COMPETITIVE REPORT'!B28</f>
        <v>11</v>
      </c>
      <c r="C28" s="4" t="str">
        <f>'WEEKLY COMPETITIVE REPORT'!C28</f>
        <v>WOLF OF WALL STREET</v>
      </c>
      <c r="D28" s="4" t="str">
        <f>'WEEKLY COMPETITIVE REPORT'!D28</f>
        <v>VOLK Z WALL STREETA</v>
      </c>
      <c r="E28" s="4" t="str">
        <f>'WEEKLY COMPETITIVE REPORT'!E28</f>
        <v>IND</v>
      </c>
      <c r="F28" s="4" t="str">
        <f>'WEEKLY COMPETITIVE REPORT'!F28</f>
        <v>Blitz</v>
      </c>
      <c r="G28" s="37">
        <f>'WEEKLY COMPETITIVE REPORT'!G28</f>
        <v>11</v>
      </c>
      <c r="H28" s="37">
        <f>'WEEKLY COMPETITIVE REPORT'!H28</f>
        <v>10</v>
      </c>
      <c r="I28" s="14">
        <f>'WEEKLY COMPETITIVE REPORT'!I28/Y4</f>
        <v>1385.4778430325682</v>
      </c>
      <c r="J28" s="14">
        <f>'WEEKLY COMPETITIVE REPORT'!J28/Y17</f>
        <v>0.6344218021114657</v>
      </c>
      <c r="K28" s="22">
        <f>'WEEKLY COMPETITIVE REPORT'!K28</f>
        <v>165</v>
      </c>
      <c r="L28" s="22">
        <f>'WEEKLY COMPETITIVE REPORT'!L28</f>
        <v>438</v>
      </c>
      <c r="M28" s="64">
        <f>'WEEKLY COMPETITIVE REPORT'!M28</f>
        <v>-59.82972136222911</v>
      </c>
      <c r="N28" s="14">
        <f t="shared" si="3"/>
        <v>138.54778430325683</v>
      </c>
      <c r="O28" s="37">
        <f>'WEEKLY COMPETITIVE REPORT'!O28</f>
        <v>10</v>
      </c>
      <c r="P28" s="14">
        <f>'WEEKLY COMPETITIVE REPORT'!P28/Y4</f>
        <v>1781.9006940736786</v>
      </c>
      <c r="Q28" s="14">
        <f>'WEEKLY COMPETITIVE REPORT'!Q28/Y17</f>
        <v>0.878958998281365</v>
      </c>
      <c r="R28" s="22">
        <f>'WEEKLY COMPETITIVE REPORT'!R28</f>
        <v>232</v>
      </c>
      <c r="S28" s="22">
        <f>'WEEKLY COMPETITIVE REPORT'!S28</f>
        <v>629</v>
      </c>
      <c r="T28" s="64">
        <f>'WEEKLY COMPETITIVE REPORT'!T28</f>
        <v>-62.709497206703915</v>
      </c>
      <c r="U28" s="14">
        <f>'WEEKLY COMPETITIVE REPORT'!U28/Y17</f>
        <v>108.2187576724773</v>
      </c>
      <c r="V28" s="14">
        <f t="shared" si="4"/>
        <v>178.19006940736784</v>
      </c>
      <c r="W28" s="25">
        <f t="shared" si="5"/>
        <v>1890.1194517461558</v>
      </c>
      <c r="X28" s="22">
        <f>'WEEKLY COMPETITIVE REPORT'!W29</f>
        <v>22505</v>
      </c>
      <c r="Y28" s="56">
        <f>'WEEKLY COMPETITIVE REPORT'!X29</f>
        <v>3988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WINTER'S TALE</v>
      </c>
      <c r="D29" s="4" t="str">
        <f>'WEEKLY COMPETITIVE REPORT'!D29</f>
        <v>ZIMSKA PRIPOVED</v>
      </c>
      <c r="E29" s="4" t="str">
        <f>'WEEKLY COMPETITIVE REPORT'!E29</f>
        <v>WB</v>
      </c>
      <c r="F29" s="4" t="str">
        <f>'WEEKLY COMPETITIVE REPORT'!F29</f>
        <v>Blitz</v>
      </c>
      <c r="G29" s="37">
        <f>'WEEKLY COMPETITIVE REPORT'!G29</f>
        <v>4</v>
      </c>
      <c r="H29" s="37">
        <f>'WEEKLY COMPETITIVE REPORT'!H29</f>
        <v>11</v>
      </c>
      <c r="I29" s="14">
        <f>'WEEKLY COMPETITIVE REPORT'!I29/Y4</f>
        <v>1183.9295248264816</v>
      </c>
      <c r="J29" s="14">
        <f>'WEEKLY COMPETITIVE REPORT'!J29/Y17</f>
        <v>0.4353056714952124</v>
      </c>
      <c r="K29" s="22">
        <f>'WEEKLY COMPETITIVE REPORT'!K29</f>
        <v>153</v>
      </c>
      <c r="L29" s="22">
        <f>'WEEKLY COMPETITIVE REPORT'!L29</f>
        <v>308</v>
      </c>
      <c r="M29" s="64">
        <f>'WEEKLY COMPETITIVE REPORT'!M29</f>
        <v>-49.97179921037789</v>
      </c>
      <c r="N29" s="14">
        <f t="shared" si="3"/>
        <v>107.62995680240742</v>
      </c>
      <c r="O29" s="37">
        <f>'WEEKLY COMPETITIVE REPORT'!O29</f>
        <v>11</v>
      </c>
      <c r="P29" s="14">
        <f>'WEEKLY COMPETITIVE REPORT'!P29/Y4</f>
        <v>1506.940736785905</v>
      </c>
      <c r="Q29" s="14">
        <f>'WEEKLY COMPETITIVE REPORT'!Q29/Y17</f>
        <v>0.6589737294377609</v>
      </c>
      <c r="R29" s="22">
        <f>'WEEKLY COMPETITIVE REPORT'!R29</f>
        <v>202</v>
      </c>
      <c r="S29" s="22">
        <f>'WEEKLY COMPETITIVE REPORT'!S29</f>
        <v>499</v>
      </c>
      <c r="T29" s="64">
        <f>'WEEKLY COMPETITIVE REPORT'!T29</f>
        <v>-57.93591654247392</v>
      </c>
      <c r="U29" s="14" t="e">
        <f>'WEEKLY COMPETITIVE REPORT'!#REF!/Y4</f>
        <v>#REF!</v>
      </c>
      <c r="V29" s="14">
        <f t="shared" si="4"/>
        <v>136.99461243508227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4190</v>
      </c>
    </row>
    <row r="30" spans="1:25" ht="12.75">
      <c r="A30" s="51">
        <v>17</v>
      </c>
      <c r="B30" s="4">
        <f>'WEEKLY COMPETITIVE REPORT'!B30</f>
        <v>12</v>
      </c>
      <c r="C30" s="4" t="str">
        <f>'WEEKLY COMPETITIVE REPORT'!C30</f>
        <v>JUSTIN BIEBER: BELIEVE</v>
      </c>
      <c r="D30" s="4" t="str">
        <f>'WEEKLY COMPETITIVE REPORT'!D30</f>
        <v>JUSTIN BIEBER: BELIEVE</v>
      </c>
      <c r="E30" s="4" t="str">
        <f>'WEEKLY COMPETITIVE REPORT'!E30</f>
        <v>IND</v>
      </c>
      <c r="F30" s="4" t="str">
        <f>'WEEKLY COMPETITIVE REPORT'!F30</f>
        <v>FIVIA</v>
      </c>
      <c r="G30" s="37">
        <f>'WEEKLY COMPETITIVE REPORT'!G30</f>
        <v>3</v>
      </c>
      <c r="H30" s="37">
        <f>'WEEKLY COMPETITIVE REPORT'!H30</f>
        <v>9</v>
      </c>
      <c r="I30" s="14">
        <f>'WEEKLY COMPETITIVE REPORT'!I30/Y4</f>
        <v>1169.2471970101442</v>
      </c>
      <c r="J30" s="14">
        <f>'WEEKLY COMPETITIVE REPORT'!J30/Y17</f>
        <v>0.6648661919960717</v>
      </c>
      <c r="K30" s="22">
        <f>'WEEKLY COMPETITIVE REPORT'!K30</f>
        <v>166</v>
      </c>
      <c r="L30" s="22">
        <f>'WEEKLY COMPETITIVE REPORT'!L30</f>
        <v>481</v>
      </c>
      <c r="M30" s="64">
        <f>'WEEKLY COMPETITIVE REPORT'!M30</f>
        <v>-67.65140324963073</v>
      </c>
      <c r="N30" s="14">
        <f t="shared" si="3"/>
        <v>129.91635522334934</v>
      </c>
      <c r="O30" s="37">
        <f>'WEEKLY COMPETITIVE REPORT'!O30</f>
        <v>9</v>
      </c>
      <c r="P30" s="14">
        <f>'WEEKLY COMPETITIVE REPORT'!P30/Y4</f>
        <v>1466.8980245595303</v>
      </c>
      <c r="Q30" s="14">
        <f>'WEEKLY COMPETITIVE REPORT'!Q30/Y17</f>
        <v>0.8271544316228824</v>
      </c>
      <c r="R30" s="22">
        <f>'WEEKLY COMPETITIVE REPORT'!R30</f>
        <v>214</v>
      </c>
      <c r="S30" s="22">
        <f>'WEEKLY COMPETITIVE REPORT'!S30</f>
        <v>619</v>
      </c>
      <c r="T30" s="64">
        <f>'WEEKLY COMPETITIVE REPORT'!T30</f>
        <v>-67.37904422677352</v>
      </c>
      <c r="U30" s="14">
        <f>'WEEKLY COMPETITIVE REPORT'!U30/Y4</f>
        <v>23797.383876134543</v>
      </c>
      <c r="V30" s="14">
        <f t="shared" si="4"/>
        <v>162.98866939550336</v>
      </c>
      <c r="W30" s="25">
        <f t="shared" si="5"/>
        <v>25264.281900694074</v>
      </c>
      <c r="X30" s="22">
        <f>'WEEKLY COMPETITIVE REPORT'!X30</f>
        <v>3482</v>
      </c>
      <c r="Y30" s="56">
        <f>'WEEKLY COMPETITIVE REPORT'!Y30</f>
        <v>3696</v>
      </c>
    </row>
    <row r="31" spans="1:25" ht="12.75">
      <c r="A31" s="50">
        <v>18</v>
      </c>
      <c r="B31" s="4">
        <f>'WEEKLY COMPETITIVE REPORT'!B31</f>
        <v>17</v>
      </c>
      <c r="C31" s="4" t="str">
        <f>'WEEKLY COMPETITIVE REPORT'!C31</f>
        <v>CUBAN FURY</v>
      </c>
      <c r="D31" s="4" t="str">
        <f>'WEEKLY COMPETITIVE REPORT'!D31</f>
        <v>DIVJA SALSA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4</v>
      </c>
      <c r="H31" s="37">
        <f>'WEEKLY COMPETITIVE REPORT'!H31</f>
        <v>9</v>
      </c>
      <c r="I31" s="14">
        <f>'WEEKLY COMPETITIVE REPORT'!I31/Y4</f>
        <v>656.7004805125467</v>
      </c>
      <c r="J31" s="14">
        <f>'WEEKLY COMPETITIVE REPORT'!J31/Y17</f>
        <v>0.2983059170144856</v>
      </c>
      <c r="K31" s="22">
        <f>'WEEKLY COMPETITIVE REPORT'!K31</f>
        <v>84</v>
      </c>
      <c r="L31" s="22">
        <f>'WEEKLY COMPETITIVE REPORT'!L31</f>
        <v>206</v>
      </c>
      <c r="M31" s="64">
        <f>'WEEKLY COMPETITIVE REPORT'!M31</f>
        <v>-59.50617283950617</v>
      </c>
      <c r="N31" s="14">
        <f t="shared" si="3"/>
        <v>72.96672005694964</v>
      </c>
      <c r="O31" s="37">
        <f>'WEEKLY COMPETITIVE REPORT'!O31</f>
        <v>9</v>
      </c>
      <c r="P31" s="14">
        <f>'WEEKLY COMPETITIVE REPORT'!P31/Y4</f>
        <v>1332.0875600640684</v>
      </c>
      <c r="Q31" s="14">
        <f>'WEEKLY COMPETITIVE REPORT'!Q31/Y17</f>
        <v>0.5020869138227351</v>
      </c>
      <c r="R31" s="22">
        <f>'WEEKLY COMPETITIVE REPORT'!R31</f>
        <v>176</v>
      </c>
      <c r="S31" s="22">
        <f>'WEEKLY COMPETITIVE REPORT'!S31</f>
        <v>362</v>
      </c>
      <c r="T31" s="64">
        <f>'WEEKLY COMPETITIVE REPORT'!T31</f>
        <v>-51.198044009779956</v>
      </c>
      <c r="U31" s="14">
        <f>'WEEKLY COMPETITIVE REPORT'!U31/Y4</f>
        <v>21090.496529631608</v>
      </c>
      <c r="V31" s="14">
        <f t="shared" si="4"/>
        <v>148.0097288960076</v>
      </c>
      <c r="W31" s="25">
        <f t="shared" si="5"/>
        <v>22422.584089695676</v>
      </c>
      <c r="X31" s="22">
        <f>'WEEKLY COMPETITIVE REPORT'!X31</f>
        <v>3005</v>
      </c>
      <c r="Y31" s="56">
        <f>'WEEKLY COMPETITIVE REPORT'!Y31</f>
        <v>3181</v>
      </c>
    </row>
    <row r="32" spans="1:25" ht="12.75">
      <c r="A32" s="50">
        <v>19</v>
      </c>
      <c r="B32" s="4">
        <f>'WEEKLY COMPETITIVE REPORT'!B32</f>
        <v>15</v>
      </c>
      <c r="C32" s="4" t="str">
        <f>'WEEKLY COMPETITIVE REPORT'!C32</f>
        <v>AMERICAN HUSTLE</v>
      </c>
      <c r="D32" s="4" t="str">
        <f>'WEEKLY COMPETITIVE REPORT'!D32</f>
        <v>AMERIŠKE PREVARE</v>
      </c>
      <c r="E32" s="4" t="str">
        <f>'WEEKLY COMPETITIVE REPORT'!E32</f>
        <v>SONY</v>
      </c>
      <c r="F32" s="4" t="str">
        <f>'WEEKLY COMPETITIVE REPORT'!F32</f>
        <v>CF</v>
      </c>
      <c r="G32" s="37">
        <f>'WEEKLY COMPETITIVE REPORT'!G32</f>
        <v>6</v>
      </c>
      <c r="H32" s="37">
        <f>'WEEKLY COMPETITIVE REPORT'!H32</f>
        <v>13</v>
      </c>
      <c r="I32" s="14">
        <f>'WEEKLY COMPETITIVE REPORT'!I32/Y4</f>
        <v>939.6689802455953</v>
      </c>
      <c r="J32" s="14">
        <f>'WEEKLY COMPETITIVE REPORT'!J32/Y17</f>
        <v>0.35207463785907195</v>
      </c>
      <c r="K32" s="22">
        <f>'WEEKLY COMPETITIVE REPORT'!K32</f>
        <v>119</v>
      </c>
      <c r="L32" s="22">
        <f>'WEEKLY COMPETITIVE REPORT'!L32</f>
        <v>247</v>
      </c>
      <c r="M32" s="64">
        <f>'WEEKLY COMPETITIVE REPORT'!M32</f>
        <v>-50.90655509065551</v>
      </c>
      <c r="N32" s="14">
        <f t="shared" si="3"/>
        <v>72.28222924966119</v>
      </c>
      <c r="O32" s="37">
        <f>'WEEKLY COMPETITIVE REPORT'!O32</f>
        <v>13</v>
      </c>
      <c r="P32" s="14">
        <f>'WEEKLY COMPETITIVE REPORT'!P32/Y4</f>
        <v>1316.0704751735184</v>
      </c>
      <c r="Q32" s="14">
        <f>'WEEKLY COMPETITIVE REPORT'!Q32/Y17</f>
        <v>0.5460348637368033</v>
      </c>
      <c r="R32" s="22">
        <f>'WEEKLY COMPETITIVE REPORT'!R32</f>
        <v>168</v>
      </c>
      <c r="S32" s="22">
        <f>'WEEKLY COMPETITIVE REPORT'!S32</f>
        <v>399</v>
      </c>
      <c r="T32" s="64">
        <f>'WEEKLY COMPETITIVE REPORT'!T32</f>
        <v>-55.66546762589928</v>
      </c>
      <c r="U32" s="14">
        <f>'WEEKLY COMPETITIVE REPORT'!U32/Y4</f>
        <v>90032.03416978111</v>
      </c>
      <c r="V32" s="14">
        <f t="shared" si="4"/>
        <v>101.23619039796296</v>
      </c>
      <c r="W32" s="25">
        <f t="shared" si="5"/>
        <v>91348.10464495463</v>
      </c>
      <c r="X32" s="22">
        <f>'WEEKLY COMPETITIVE REPORT'!X32</f>
        <v>12416</v>
      </c>
      <c r="Y32" s="56">
        <f>'WEEKLY COMPETITIVE REPORT'!Y32</f>
        <v>12584</v>
      </c>
    </row>
    <row r="33" spans="1:25" ht="13.5" thickBot="1">
      <c r="A33" s="50">
        <v>20</v>
      </c>
      <c r="B33" s="4">
        <f>'WEEKLY COMPETITIVE REPORT'!B33</f>
        <v>19</v>
      </c>
      <c r="C33" s="4" t="str">
        <f>'WEEKLY COMPETITIVE REPORT'!C33</f>
        <v>IMMIGRANT</v>
      </c>
      <c r="D33" s="4" t="str">
        <f>'WEEKLY COMPETITIVE REPORT'!D33</f>
        <v>PRISELJENKA</v>
      </c>
      <c r="E33" s="4" t="str">
        <f>'WEEKLY COMPETITIVE REPORT'!E33</f>
        <v>IND</v>
      </c>
      <c r="F33" s="4" t="str">
        <f>'WEEKLY COMPETITIVE REPORT'!F33</f>
        <v>FIVIA</v>
      </c>
      <c r="G33" s="37">
        <f>'WEEKLY COMPETITIVE REPORT'!G33</f>
        <v>2</v>
      </c>
      <c r="H33" s="37">
        <f>'WEEKLY COMPETITIVE REPORT'!H33</f>
        <v>7</v>
      </c>
      <c r="I33" s="14">
        <f>'WEEKLY COMPETITIVE REPORT'!I33/Y4</f>
        <v>975.7074212493327</v>
      </c>
      <c r="J33" s="14">
        <f>'WEEKLY COMPETITIVE REPORT'!J33/Y17</f>
        <v>0.23078811686717407</v>
      </c>
      <c r="K33" s="22">
        <f>'WEEKLY COMPETITIVE REPORT'!K33</f>
        <v>160</v>
      </c>
      <c r="L33" s="22">
        <f>'WEEKLY COMPETITIVE REPORT'!L33</f>
        <v>169</v>
      </c>
      <c r="M33" s="64">
        <f>'WEEKLY COMPETITIVE REPORT'!M33</f>
        <v>-22.234042553191486</v>
      </c>
      <c r="N33" s="14">
        <f t="shared" si="3"/>
        <v>139.38677446419038</v>
      </c>
      <c r="O33" s="37">
        <f>'WEEKLY COMPETITIVE REPORT'!O33</f>
        <v>7</v>
      </c>
      <c r="P33" s="14">
        <f>'WEEKLY COMPETITIVE REPORT'!P33/Y4</f>
        <v>1234.6502936465563</v>
      </c>
      <c r="Q33" s="14">
        <f>'WEEKLY COMPETITIVE REPORT'!Q33/Y17</f>
        <v>0.3184384974220476</v>
      </c>
      <c r="R33" s="22">
        <f>'WEEKLY COMPETITIVE REPORT'!R33</f>
        <v>201</v>
      </c>
      <c r="S33" s="22">
        <f>'WEEKLY COMPETITIVE REPORT'!S33</f>
        <v>258</v>
      </c>
      <c r="T33" s="64">
        <f>'WEEKLY COMPETITIVE REPORT'!T33</f>
        <v>-28.68157286044719</v>
      </c>
      <c r="U33" s="14">
        <f>'WEEKLY COMPETITIVE REPORT'!U33/Y4</f>
        <v>1731.1799252536039</v>
      </c>
      <c r="V33" s="14">
        <f t="shared" si="4"/>
        <v>176.37861337807948</v>
      </c>
      <c r="W33" s="25">
        <f t="shared" si="5"/>
        <v>2965.83021890016</v>
      </c>
      <c r="X33" s="22">
        <f>'WEEKLY COMPETITIVE REPORT'!X33</f>
        <v>258</v>
      </c>
      <c r="Y33" s="56">
        <f>'WEEKLY COMPETITIVE REPORT'!Y33</f>
        <v>459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244</v>
      </c>
      <c r="I34" s="32">
        <f>SUM(I14:I33)</f>
        <v>148535.77148958892</v>
      </c>
      <c r="J34" s="31">
        <f>SUM(J14:J33)</f>
        <v>82061.52636841602</v>
      </c>
      <c r="K34" s="31">
        <f>SUM(K14:K33)</f>
        <v>19576</v>
      </c>
      <c r="L34" s="31">
        <f>SUM(L14:L33)</f>
        <v>13429</v>
      </c>
      <c r="M34" s="64">
        <f>'WEEKLY COMPETITIVE REPORT'!M34</f>
        <v>48.28836031714306</v>
      </c>
      <c r="N34" s="32">
        <f>I34/H34</f>
        <v>608.7531618425776</v>
      </c>
      <c r="O34" s="40">
        <f>'WEEKLY COMPETITIVE REPORT'!O34</f>
        <v>244</v>
      </c>
      <c r="P34" s="31">
        <f>SUM(P14:P33)</f>
        <v>211298.71863320874</v>
      </c>
      <c r="Q34" s="31">
        <f>SUM(Q14:Q33)</f>
        <v>119121.08686401103</v>
      </c>
      <c r="R34" s="31">
        <f>SUM(R14:R33)</f>
        <v>29965</v>
      </c>
      <c r="S34" s="31">
        <f>SUM(S14:S33)</f>
        <v>20345</v>
      </c>
      <c r="T34" s="65">
        <f>P34/Q34-100%</f>
        <v>0.7738145629449131</v>
      </c>
      <c r="U34" s="31" t="e">
        <f>SUM(U14:U33)</f>
        <v>#REF!</v>
      </c>
      <c r="V34" s="32">
        <f>P34/O34</f>
        <v>865.9783550541342</v>
      </c>
      <c r="W34" s="31" t="e">
        <f>SUM(W14:W33)</f>
        <v>#REF!</v>
      </c>
      <c r="X34" s="31" t="e">
        <f>SUM(X14:X33)</f>
        <v>#REF!</v>
      </c>
      <c r="Y34" s="35">
        <f>SUM(Y14:Y33)</f>
        <v>202364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 1</cp:lastModifiedBy>
  <cp:lastPrinted>2010-10-21T13:56:26Z</cp:lastPrinted>
  <dcterms:created xsi:type="dcterms:W3CDTF">1998-07-08T11:15:35Z</dcterms:created>
  <dcterms:modified xsi:type="dcterms:W3CDTF">2014-03-13T13:06:46Z</dcterms:modified>
  <cp:category/>
  <cp:version/>
  <cp:contentType/>
  <cp:contentStatus/>
</cp:coreProperties>
</file>