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795" windowWidth="25035" windowHeight="93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<sst xmlns="http://schemas.openxmlformats.org/spreadsheetml/2006/main" count="266" uniqueCount="100">
  <si>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</si>
  <si>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</si>
  <si>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</si>
  <si>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</si>
  <si>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</si>
  <si>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</si>
  <si>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</si>
  <si>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</si>
  <si>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</si>
  <si>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</si>
  <si>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</si>
  <si>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</si>
  <si>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</si>
  <si>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</si>
  <si>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</si>
  <si>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</si>
  <si>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</si>
  <si>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</si>
  <si>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</si>
  <si>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</si>
  <si>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</si>
  <si>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</si>
  <si>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</si>
  <si>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</si>
  <si>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</si>
  <si>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</si>
  <si>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</si>
  <si>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</si>
  <si>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</si>
  <si>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</si>
  <si>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</si>
  <si>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</si>
  <si>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</si>
  <si>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</si>
  <si>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</si>
  <si>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</si>
  <si>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</si>
  <si>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</si>
  <si>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</si>
  <si>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</si>
  <si>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</si>
  <si>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</si>
  <si>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</si>
  <si>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</si>
  <si>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</si>
  <si>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</si>
  <si>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</si>
  <si>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</si>
  <si>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</si>
  <si>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BVI</t>
  </si>
  <si>
    <t>CENEX</t>
  </si>
  <si>
    <t>FOX</t>
  </si>
  <si>
    <t>CF</t>
  </si>
  <si>
    <t>New</t>
  </si>
  <si>
    <t>MR. PEABODY AND SHERMAN</t>
  </si>
  <si>
    <t>PUSTOLOVŠČINE GOSPODA PEABODYJA IN SHERMANA</t>
  </si>
  <si>
    <t>NEED FOR SPEED</t>
  </si>
  <si>
    <t>NEED FOR SPEED: ŽELJA PO HITROSTI</t>
  </si>
  <si>
    <t>DIVERGENT</t>
  </si>
  <si>
    <t>RAZCEPLJENI</t>
  </si>
  <si>
    <t>CAPTAIN AMERICA: WINTER SOLDIER</t>
  </si>
  <si>
    <t>STOTNIK AMERIKA: ZIMSKI VOJAK</t>
  </si>
  <si>
    <t>NOAH</t>
  </si>
  <si>
    <t>NOE</t>
  </si>
  <si>
    <t>PAR</t>
  </si>
  <si>
    <t>RIO 2</t>
  </si>
  <si>
    <t>TRANSENDENCE</t>
  </si>
  <si>
    <t>TRANSENDENCA</t>
  </si>
  <si>
    <t>TINKERBELL AND THE PIRATE FAIRY</t>
  </si>
  <si>
    <t>ZVONČICA IN PIRATSKA VILA</t>
  </si>
  <si>
    <t>NEBRASKA</t>
  </si>
  <si>
    <t>SONY</t>
  </si>
  <si>
    <t>MINISCULE</t>
  </si>
  <si>
    <t>DROBIŽKI</t>
  </si>
  <si>
    <t>NEVERJETNI SPIDER-MAN 2</t>
  </si>
  <si>
    <t>AMAZING SPIDER-MAN 2</t>
  </si>
  <si>
    <t>OTHER WOMAN</t>
  </si>
  <si>
    <t>ATOMSKI ZDESNA</t>
  </si>
  <si>
    <t>MAŠČEVANJE V VISKOIH PETAH</t>
  </si>
  <si>
    <t>ATOMSKI Z DESNE</t>
  </si>
  <si>
    <t>FADING GIGOLO</t>
  </si>
  <si>
    <t>SIVOLASI ŽIGOLO</t>
  </si>
  <si>
    <t>NEIGHBORS</t>
  </si>
  <si>
    <t>SOSEDI</t>
  </si>
  <si>
    <t>UNI</t>
  </si>
  <si>
    <t>NUT JOB</t>
  </si>
  <si>
    <t>TRD OREH</t>
  </si>
  <si>
    <t>HIJACKING</t>
  </si>
  <si>
    <t>UGRABITEV</t>
  </si>
  <si>
    <t>A PROMISE</t>
  </si>
  <si>
    <t>OBLJUBA</t>
  </si>
  <si>
    <t>15 - May</t>
  </si>
  <si>
    <t>21 - May</t>
  </si>
  <si>
    <t>16 - May</t>
  </si>
  <si>
    <t>18 - May</t>
  </si>
  <si>
    <t>GODZILLA (2014)</t>
  </si>
  <si>
    <t>GODZILA</t>
  </si>
  <si>
    <t>WB</t>
  </si>
  <si>
    <t>LOVE PUNCH</t>
  </si>
  <si>
    <t>UDAR LJUBEZNI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</si>
</sst>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  <pageSetUpPr fitToPage="1"/>
  </sheetPr>
  <dimension ref="A1:Y40"/>
  <sheetViews>
    <sheetView showGridLines="0" tabSelected="1" workbookViewId="0" topLeftCell="A4">
      <selection activeCell="D7" sqref="D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93</v>
      </c>
      <c r="L4" s="20"/>
      <c r="M4" s="79" t="s">
        <v>94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91</v>
      </c>
      <c r="L5" s="7"/>
      <c r="M5" s="80" t="s">
        <v>92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41781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53</v>
      </c>
      <c r="C14" s="4" t="s">
        <v>95</v>
      </c>
      <c r="D14" s="4" t="s">
        <v>96</v>
      </c>
      <c r="E14" s="15" t="s">
        <v>97</v>
      </c>
      <c r="F14" s="15" t="s">
        <v>42</v>
      </c>
      <c r="G14" s="37">
        <v>1</v>
      </c>
      <c r="H14" s="37">
        <v>12</v>
      </c>
      <c r="I14" s="14">
        <v>26781</v>
      </c>
      <c r="J14" s="14"/>
      <c r="K14" s="14">
        <v>4268</v>
      </c>
      <c r="L14" s="14"/>
      <c r="M14" s="64"/>
      <c r="N14" s="14">
        <f>I14/H14</f>
        <v>2231.75</v>
      </c>
      <c r="O14" s="38">
        <v>12</v>
      </c>
      <c r="P14" s="14">
        <v>37462</v>
      </c>
      <c r="Q14" s="14"/>
      <c r="R14" s="14">
        <v>6312</v>
      </c>
      <c r="S14" s="14"/>
      <c r="T14" s="64"/>
      <c r="U14" s="74"/>
      <c r="V14" s="14">
        <f>P14/O14</f>
        <v>3121.8333333333335</v>
      </c>
      <c r="W14" s="74">
        <f>SUM(U14,P14)</f>
        <v>37462</v>
      </c>
      <c r="X14" s="74"/>
      <c r="Y14" s="75">
        <f>SUM(X14,R14)</f>
        <v>6312</v>
      </c>
    </row>
    <row r="15" spans="1:25" ht="12.75">
      <c r="A15" s="72">
        <v>2</v>
      </c>
      <c r="B15" s="72">
        <v>1</v>
      </c>
      <c r="C15" s="4" t="s">
        <v>82</v>
      </c>
      <c r="D15" s="4" t="s">
        <v>83</v>
      </c>
      <c r="E15" s="15" t="s">
        <v>84</v>
      </c>
      <c r="F15" s="15" t="s">
        <v>36</v>
      </c>
      <c r="G15" s="37">
        <v>2</v>
      </c>
      <c r="H15" s="37">
        <v>9</v>
      </c>
      <c r="I15" s="14">
        <v>26208</v>
      </c>
      <c r="J15" s="14">
        <v>21815</v>
      </c>
      <c r="K15" s="22">
        <v>4678</v>
      </c>
      <c r="L15" s="22">
        <v>3898</v>
      </c>
      <c r="M15" s="64"/>
      <c r="N15" s="14">
        <f>I15/H15</f>
        <v>2912</v>
      </c>
      <c r="O15" s="37">
        <v>9</v>
      </c>
      <c r="P15" s="22">
        <v>34325</v>
      </c>
      <c r="Q15" s="22">
        <v>30325</v>
      </c>
      <c r="R15" s="22">
        <v>6591</v>
      </c>
      <c r="S15" s="22">
        <v>5929</v>
      </c>
      <c r="T15" s="64"/>
      <c r="U15" s="74">
        <v>52233</v>
      </c>
      <c r="V15" s="14">
        <f>P15/O15</f>
        <v>3813.8888888888887</v>
      </c>
      <c r="W15" s="74">
        <f>SUM(U15,P15)</f>
        <v>86558</v>
      </c>
      <c r="X15" s="74">
        <v>10352</v>
      </c>
      <c r="Y15" s="75">
        <f>SUM(X15,R15)</f>
        <v>16943</v>
      </c>
    </row>
    <row r="16" spans="1:25" ht="12.75">
      <c r="A16" s="72">
        <v>3</v>
      </c>
      <c r="B16" s="72">
        <v>2</v>
      </c>
      <c r="C16" s="4" t="s">
        <v>76</v>
      </c>
      <c r="D16" s="4" t="s">
        <v>78</v>
      </c>
      <c r="E16" s="15" t="s">
        <v>51</v>
      </c>
      <c r="F16" s="15" t="s">
        <v>42</v>
      </c>
      <c r="G16" s="37">
        <v>4</v>
      </c>
      <c r="H16" s="37">
        <v>9</v>
      </c>
      <c r="I16" s="24">
        <v>13301</v>
      </c>
      <c r="J16" s="24">
        <v>10906</v>
      </c>
      <c r="K16" s="24">
        <v>2371</v>
      </c>
      <c r="L16" s="24">
        <v>1964</v>
      </c>
      <c r="M16" s="64">
        <f>(I16/J16*100)-100</f>
        <v>21.960388776820096</v>
      </c>
      <c r="N16" s="14">
        <f>I16/H16</f>
        <v>1477.888888888889</v>
      </c>
      <c r="O16" s="38">
        <v>9</v>
      </c>
      <c r="P16" s="14">
        <v>17218</v>
      </c>
      <c r="Q16" s="14">
        <v>16901</v>
      </c>
      <c r="R16" s="14">
        <v>3257</v>
      </c>
      <c r="S16" s="14">
        <v>3362</v>
      </c>
      <c r="T16" s="64">
        <f>(P16/Q16*100)-100</f>
        <v>1.8756286610259707</v>
      </c>
      <c r="U16" s="74">
        <v>110234</v>
      </c>
      <c r="V16" s="14">
        <f>P16/O16</f>
        <v>1913.111111111111</v>
      </c>
      <c r="W16" s="74">
        <f>SUM(U16,P16)</f>
        <v>127452</v>
      </c>
      <c r="X16" s="74">
        <v>21450</v>
      </c>
      <c r="Y16" s="75">
        <f>SUM(X16,R16)</f>
        <v>24707</v>
      </c>
    </row>
    <row r="17" spans="1:25" ht="12.75">
      <c r="A17" s="72">
        <v>4</v>
      </c>
      <c r="B17" s="72">
        <v>3</v>
      </c>
      <c r="C17" s="4" t="s">
        <v>65</v>
      </c>
      <c r="D17" s="4" t="s">
        <v>65</v>
      </c>
      <c r="E17" s="15" t="s">
        <v>51</v>
      </c>
      <c r="F17" s="15" t="s">
        <v>42</v>
      </c>
      <c r="G17" s="37">
        <v>6</v>
      </c>
      <c r="H17" s="37">
        <v>23</v>
      </c>
      <c r="I17" s="24">
        <v>12865</v>
      </c>
      <c r="J17" s="24">
        <v>9502</v>
      </c>
      <c r="K17" s="98">
        <v>2309</v>
      </c>
      <c r="L17" s="98">
        <v>1727</v>
      </c>
      <c r="M17" s="64">
        <f>(I17/J17*100)-100</f>
        <v>35.39254893706587</v>
      </c>
      <c r="N17" s="14">
        <f>I17/H17</f>
        <v>559.3478260869565</v>
      </c>
      <c r="O17" s="38">
        <v>23</v>
      </c>
      <c r="P17" s="14">
        <v>15446</v>
      </c>
      <c r="Q17" s="14">
        <v>12525</v>
      </c>
      <c r="R17" s="14">
        <v>2846</v>
      </c>
      <c r="S17" s="14">
        <v>2375</v>
      </c>
      <c r="T17" s="64">
        <f>(P17/Q17*100)-100</f>
        <v>23.321357285429144</v>
      </c>
      <c r="U17" s="74">
        <v>284522</v>
      </c>
      <c r="V17" s="24">
        <f>P17/O17</f>
        <v>671.5652173913044</v>
      </c>
      <c r="W17" s="74">
        <f>SUM(U17,P17)</f>
        <v>299968</v>
      </c>
      <c r="X17" s="74">
        <v>53670</v>
      </c>
      <c r="Y17" s="75">
        <f>SUM(X17,R17)</f>
        <v>56516</v>
      </c>
    </row>
    <row r="18" spans="1:25" ht="13.5" customHeight="1">
      <c r="A18" s="72">
        <v>5</v>
      </c>
      <c r="B18" s="72">
        <v>5</v>
      </c>
      <c r="C18" s="89" t="s">
        <v>85</v>
      </c>
      <c r="D18" s="89" t="s">
        <v>86</v>
      </c>
      <c r="E18" s="15" t="s">
        <v>46</v>
      </c>
      <c r="F18" s="15" t="s">
        <v>42</v>
      </c>
      <c r="G18" s="37">
        <v>2</v>
      </c>
      <c r="H18" s="37">
        <v>11</v>
      </c>
      <c r="I18" s="14">
        <v>9247</v>
      </c>
      <c r="J18" s="14">
        <v>4775</v>
      </c>
      <c r="K18" s="24">
        <v>1891</v>
      </c>
      <c r="L18" s="24">
        <v>944</v>
      </c>
      <c r="M18" s="64"/>
      <c r="N18" s="14">
        <f>I18/H18</f>
        <v>840.6363636363636</v>
      </c>
      <c r="O18" s="73">
        <v>11</v>
      </c>
      <c r="P18" s="14">
        <v>10911</v>
      </c>
      <c r="Q18" s="14">
        <v>7129</v>
      </c>
      <c r="R18" s="14">
        <v>2314</v>
      </c>
      <c r="S18" s="14">
        <v>1508</v>
      </c>
      <c r="T18" s="64"/>
      <c r="U18" s="74">
        <v>7129</v>
      </c>
      <c r="V18" s="24">
        <f>P18/O18</f>
        <v>991.9090909090909</v>
      </c>
      <c r="W18" s="74">
        <f>SUM(U18,P18)</f>
        <v>18040</v>
      </c>
      <c r="X18" s="74">
        <v>1508</v>
      </c>
      <c r="Y18" s="75">
        <f>SUM(X18,R18)</f>
        <v>3822</v>
      </c>
    </row>
    <row r="19" spans="1:25" ht="12.75">
      <c r="A19" s="72">
        <v>6</v>
      </c>
      <c r="B19" s="72">
        <v>4</v>
      </c>
      <c r="C19" s="4" t="s">
        <v>75</v>
      </c>
      <c r="D19" s="4" t="s">
        <v>74</v>
      </c>
      <c r="E19" s="15" t="s">
        <v>71</v>
      </c>
      <c r="F19" s="15" t="s">
        <v>52</v>
      </c>
      <c r="G19" s="37">
        <v>4</v>
      </c>
      <c r="H19" s="37">
        <v>24</v>
      </c>
      <c r="I19" s="24">
        <v>6001</v>
      </c>
      <c r="J19" s="24">
        <v>6978</v>
      </c>
      <c r="K19" s="14">
        <v>996</v>
      </c>
      <c r="L19" s="14">
        <v>1168</v>
      </c>
      <c r="M19" s="64">
        <f>(I19/J19*100)-100</f>
        <v>-14.001146460303815</v>
      </c>
      <c r="N19" s="14">
        <f>I19/H19</f>
        <v>250.04166666666666</v>
      </c>
      <c r="O19" s="38">
        <v>24</v>
      </c>
      <c r="P19" s="14">
        <v>8683</v>
      </c>
      <c r="Q19" s="14">
        <v>10516</v>
      </c>
      <c r="R19" s="14">
        <v>1636</v>
      </c>
      <c r="S19" s="14">
        <v>1896</v>
      </c>
      <c r="T19" s="64">
        <f>(P19/Q19*100)-100</f>
        <v>-17.430581970330934</v>
      </c>
      <c r="U19" s="74">
        <v>79673</v>
      </c>
      <c r="V19" s="14">
        <f>P19/O19</f>
        <v>361.7916666666667</v>
      </c>
      <c r="W19" s="74">
        <f>SUM(U19,P19)</f>
        <v>88356</v>
      </c>
      <c r="X19" s="74">
        <v>14132</v>
      </c>
      <c r="Y19" s="75">
        <f>SUM(X19,R19)</f>
        <v>15768</v>
      </c>
    </row>
    <row r="20" spans="1:25" ht="12.75">
      <c r="A20" s="72">
        <v>7</v>
      </c>
      <c r="B20" s="72">
        <v>6</v>
      </c>
      <c r="C20" s="4" t="s">
        <v>80</v>
      </c>
      <c r="D20" s="4" t="s">
        <v>81</v>
      </c>
      <c r="E20" s="15" t="s">
        <v>46</v>
      </c>
      <c r="F20" s="15" t="s">
        <v>36</v>
      </c>
      <c r="G20" s="37">
        <v>3</v>
      </c>
      <c r="H20" s="37">
        <v>10</v>
      </c>
      <c r="I20" s="24">
        <v>3641</v>
      </c>
      <c r="J20" s="24">
        <v>1420</v>
      </c>
      <c r="K20" s="97">
        <v>637</v>
      </c>
      <c r="L20" s="97">
        <v>262</v>
      </c>
      <c r="M20" s="64">
        <f>(I20/J20*100)-100</f>
        <v>156.40845070422534</v>
      </c>
      <c r="N20" s="14">
        <f>I20/H20</f>
        <v>364.1</v>
      </c>
      <c r="O20" s="73">
        <v>10</v>
      </c>
      <c r="P20" s="22">
        <v>4860</v>
      </c>
      <c r="Q20" s="22">
        <v>3250</v>
      </c>
      <c r="R20" s="22">
        <v>899</v>
      </c>
      <c r="S20" s="22">
        <v>635</v>
      </c>
      <c r="T20" s="64">
        <f>(P20/Q20*100)-100</f>
        <v>49.53846153846152</v>
      </c>
      <c r="U20" s="74">
        <v>11086</v>
      </c>
      <c r="V20" s="14">
        <f>P20/O20</f>
        <v>486</v>
      </c>
      <c r="W20" s="74">
        <f>SUM(U20,P20)</f>
        <v>15946</v>
      </c>
      <c r="X20" s="74">
        <v>2068</v>
      </c>
      <c r="Y20" s="75">
        <f>SUM(X20,R20)</f>
        <v>2967</v>
      </c>
    </row>
    <row r="21" spans="1:25" ht="12.75">
      <c r="A21" s="72">
        <v>8</v>
      </c>
      <c r="B21" s="72">
        <v>8</v>
      </c>
      <c r="C21" s="4" t="s">
        <v>62</v>
      </c>
      <c r="D21" s="4" t="s">
        <v>63</v>
      </c>
      <c r="E21" s="15" t="s">
        <v>64</v>
      </c>
      <c r="F21" s="15" t="s">
        <v>36</v>
      </c>
      <c r="G21" s="37">
        <v>7</v>
      </c>
      <c r="H21" s="37">
        <v>10</v>
      </c>
      <c r="I21" s="14">
        <v>2444</v>
      </c>
      <c r="J21" s="14">
        <v>1868</v>
      </c>
      <c r="K21" s="14">
        <v>407</v>
      </c>
      <c r="L21" s="14">
        <v>309</v>
      </c>
      <c r="M21" s="64">
        <f>(I21/J21*100)-100</f>
        <v>30.835117773019277</v>
      </c>
      <c r="N21" s="14">
        <f>I21/H21</f>
        <v>244.4</v>
      </c>
      <c r="O21" s="73">
        <v>10</v>
      </c>
      <c r="P21" s="22">
        <v>3165</v>
      </c>
      <c r="Q21" s="22">
        <v>2915</v>
      </c>
      <c r="R21" s="22">
        <v>544</v>
      </c>
      <c r="S21" s="22">
        <v>529</v>
      </c>
      <c r="T21" s="64">
        <f>(P21/Q21*100)-100</f>
        <v>8.57632933104631</v>
      </c>
      <c r="U21" s="74">
        <v>136651</v>
      </c>
      <c r="V21" s="14">
        <f>P21/O21</f>
        <v>316.5</v>
      </c>
      <c r="W21" s="74">
        <f>SUM(U21,P21)</f>
        <v>139816</v>
      </c>
      <c r="X21" s="74">
        <v>24813</v>
      </c>
      <c r="Y21" s="75">
        <f>SUM(X21,R21)</f>
        <v>25357</v>
      </c>
    </row>
    <row r="22" spans="1:25" ht="12.75">
      <c r="A22" s="72">
        <v>9</v>
      </c>
      <c r="B22" s="72">
        <v>9</v>
      </c>
      <c r="C22" s="4" t="s">
        <v>68</v>
      </c>
      <c r="D22" s="4" t="s">
        <v>69</v>
      </c>
      <c r="E22" s="15" t="s">
        <v>49</v>
      </c>
      <c r="F22" s="15" t="s">
        <v>50</v>
      </c>
      <c r="G22" s="37">
        <v>5</v>
      </c>
      <c r="H22" s="37">
        <v>9</v>
      </c>
      <c r="I22" s="24">
        <v>2560</v>
      </c>
      <c r="J22" s="24">
        <v>1775</v>
      </c>
      <c r="K22" s="24">
        <v>494</v>
      </c>
      <c r="L22" s="24">
        <v>442</v>
      </c>
      <c r="M22" s="64">
        <f>(I22/J22*100)-100</f>
        <v>44.22535211267606</v>
      </c>
      <c r="N22" s="14">
        <f>I22/H22</f>
        <v>284.44444444444446</v>
      </c>
      <c r="O22" s="73">
        <v>9</v>
      </c>
      <c r="P22" s="14">
        <v>2742</v>
      </c>
      <c r="Q22" s="14">
        <v>2314</v>
      </c>
      <c r="R22" s="14">
        <v>533</v>
      </c>
      <c r="S22" s="14">
        <v>569</v>
      </c>
      <c r="T22" s="64">
        <f>(P22/Q22*100)-100</f>
        <v>18.4961106309421</v>
      </c>
      <c r="U22" s="24">
        <v>35365</v>
      </c>
      <c r="V22" s="14">
        <f>P22/O22</f>
        <v>304.6666666666667</v>
      </c>
      <c r="W22" s="74">
        <f>SUM(U22,P22)</f>
        <v>38107</v>
      </c>
      <c r="X22" s="74">
        <v>7307</v>
      </c>
      <c r="Y22" s="75">
        <f>SUM(X22,R22)</f>
        <v>7840</v>
      </c>
    </row>
    <row r="23" spans="1:25" ht="12.75">
      <c r="A23" s="72">
        <v>10</v>
      </c>
      <c r="B23" s="72">
        <v>7</v>
      </c>
      <c r="C23" s="4" t="s">
        <v>77</v>
      </c>
      <c r="D23" s="4" t="s">
        <v>79</v>
      </c>
      <c r="E23" s="15" t="s">
        <v>46</v>
      </c>
      <c r="F23" s="15" t="s">
        <v>42</v>
      </c>
      <c r="G23" s="37">
        <v>4</v>
      </c>
      <c r="H23" s="37">
        <v>9</v>
      </c>
      <c r="I23" s="24">
        <v>1563</v>
      </c>
      <c r="J23" s="24">
        <v>1750</v>
      </c>
      <c r="K23" s="24">
        <v>283</v>
      </c>
      <c r="L23" s="24">
        <v>325</v>
      </c>
      <c r="M23" s="64">
        <f>(I23/J23*100)-100</f>
        <v>-10.685714285714283</v>
      </c>
      <c r="N23" s="14">
        <f>I23/H23</f>
        <v>173.66666666666666</v>
      </c>
      <c r="O23" s="37">
        <v>9</v>
      </c>
      <c r="P23" s="14">
        <v>1882</v>
      </c>
      <c r="Q23" s="14">
        <v>3086</v>
      </c>
      <c r="R23" s="14">
        <v>358</v>
      </c>
      <c r="S23" s="14">
        <v>602</v>
      </c>
      <c r="T23" s="64">
        <f>(P23/Q23*100)-100</f>
        <v>-39.014906027219695</v>
      </c>
      <c r="U23" s="74">
        <v>24143</v>
      </c>
      <c r="V23" s="14">
        <f>P23/O23</f>
        <v>209.11111111111111</v>
      </c>
      <c r="W23" s="74">
        <f>SUM(U23,P23)</f>
        <v>26025</v>
      </c>
      <c r="X23" s="76">
        <v>4539</v>
      </c>
      <c r="Y23" s="75">
        <f>SUM(X23,R23)</f>
        <v>4897</v>
      </c>
    </row>
    <row r="24" spans="1:25" ht="12.75">
      <c r="A24" s="72">
        <v>11</v>
      </c>
      <c r="B24" s="72">
        <v>13</v>
      </c>
      <c r="C24" s="4" t="s">
        <v>58</v>
      </c>
      <c r="D24" s="4" t="s">
        <v>59</v>
      </c>
      <c r="E24" s="15" t="s">
        <v>46</v>
      </c>
      <c r="F24" s="15" t="s">
        <v>42</v>
      </c>
      <c r="G24" s="37">
        <v>8</v>
      </c>
      <c r="H24" s="37">
        <v>11</v>
      </c>
      <c r="I24" s="24">
        <v>1292</v>
      </c>
      <c r="J24" s="24">
        <v>861</v>
      </c>
      <c r="K24" s="96">
        <v>205</v>
      </c>
      <c r="L24" s="96">
        <v>140</v>
      </c>
      <c r="M24" s="64">
        <f>(I24/J24*100)-100</f>
        <v>50.05807200929152</v>
      </c>
      <c r="N24" s="14">
        <f>I24/H24</f>
        <v>117.45454545454545</v>
      </c>
      <c r="O24" s="73">
        <v>11</v>
      </c>
      <c r="P24" s="14">
        <v>1762</v>
      </c>
      <c r="Q24" s="14">
        <v>1097</v>
      </c>
      <c r="R24" s="14">
        <v>315</v>
      </c>
      <c r="S24" s="14">
        <v>184</v>
      </c>
      <c r="T24" s="64">
        <f>(P24/Q24*100)-100</f>
        <v>60.61987237921605</v>
      </c>
      <c r="U24" s="95">
        <v>46529</v>
      </c>
      <c r="V24" s="14">
        <f>P24/O24</f>
        <v>160.1818181818182</v>
      </c>
      <c r="W24" s="74">
        <f>SUM(U24,P24)</f>
        <v>48291</v>
      </c>
      <c r="X24" s="76">
        <v>8208</v>
      </c>
      <c r="Y24" s="75">
        <f>SUM(X24,R24)</f>
        <v>8523</v>
      </c>
    </row>
    <row r="25" spans="1:25" ht="12.75" customHeight="1">
      <c r="A25" s="72">
        <v>12</v>
      </c>
      <c r="B25" s="72" t="s">
        <v>53</v>
      </c>
      <c r="C25" s="4" t="s">
        <v>98</v>
      </c>
      <c r="D25" s="4" t="s">
        <v>99</v>
      </c>
      <c r="E25" s="15" t="s">
        <v>46</v>
      </c>
      <c r="F25" s="15" t="s">
        <v>42</v>
      </c>
      <c r="G25" s="37">
        <v>3</v>
      </c>
      <c r="H25" s="37">
        <v>11</v>
      </c>
      <c r="I25" s="24">
        <v>1202</v>
      </c>
      <c r="J25" s="24"/>
      <c r="K25" s="98">
        <v>217</v>
      </c>
      <c r="L25" s="98"/>
      <c r="M25" s="64"/>
      <c r="N25" s="14">
        <f>I25/H25</f>
        <v>109.27272727272727</v>
      </c>
      <c r="O25" s="38">
        <v>11</v>
      </c>
      <c r="P25" s="14">
        <v>1625</v>
      </c>
      <c r="Q25" s="14"/>
      <c r="R25" s="24">
        <v>294</v>
      </c>
      <c r="S25" s="24"/>
      <c r="T25" s="64"/>
      <c r="U25" s="76">
        <v>10041</v>
      </c>
      <c r="V25" s="14">
        <f>P25/O25</f>
        <v>147.72727272727272</v>
      </c>
      <c r="W25" s="74">
        <f>SUM(U25,P25)</f>
        <v>11666</v>
      </c>
      <c r="X25" s="74">
        <v>1902</v>
      </c>
      <c r="Y25" s="75">
        <f>SUM(X25,R25)</f>
        <v>2196</v>
      </c>
    </row>
    <row r="26" spans="1:25" ht="12.75" customHeight="1">
      <c r="A26" s="72">
        <v>13</v>
      </c>
      <c r="B26" s="72">
        <v>20</v>
      </c>
      <c r="C26" s="4" t="s">
        <v>70</v>
      </c>
      <c r="D26" s="4" t="s">
        <v>70</v>
      </c>
      <c r="E26" s="15" t="s">
        <v>71</v>
      </c>
      <c r="F26" s="15" t="s">
        <v>52</v>
      </c>
      <c r="G26" s="37">
        <v>5</v>
      </c>
      <c r="H26" s="37">
        <v>2</v>
      </c>
      <c r="I26" s="14">
        <v>849</v>
      </c>
      <c r="J26" s="14">
        <v>250</v>
      </c>
      <c r="K26" s="14">
        <v>180</v>
      </c>
      <c r="L26" s="14">
        <v>55</v>
      </c>
      <c r="M26" s="64">
        <f>(I26/J26*100)-100</f>
        <v>239.59999999999997</v>
      </c>
      <c r="N26" s="14">
        <f>I26/H26</f>
        <v>424.5</v>
      </c>
      <c r="O26" s="73">
        <v>2</v>
      </c>
      <c r="P26" s="14">
        <v>1183</v>
      </c>
      <c r="Q26" s="14">
        <v>474</v>
      </c>
      <c r="R26" s="14">
        <v>254</v>
      </c>
      <c r="S26" s="14">
        <v>108</v>
      </c>
      <c r="T26" s="64">
        <f>(P26/Q26*100)-100</f>
        <v>149.57805907172994</v>
      </c>
      <c r="U26" s="76">
        <v>6684</v>
      </c>
      <c r="V26" s="14">
        <f>P26/O26</f>
        <v>591.5</v>
      </c>
      <c r="W26" s="74">
        <f>SUM(U26,P26)</f>
        <v>7867</v>
      </c>
      <c r="X26" s="74">
        <v>1518</v>
      </c>
      <c r="Y26" s="75">
        <f>SUM(X26,R26)</f>
        <v>1772</v>
      </c>
    </row>
    <row r="27" spans="1:25" ht="12.75">
      <c r="A27" s="72">
        <v>14</v>
      </c>
      <c r="B27" s="72">
        <v>10</v>
      </c>
      <c r="C27" s="4" t="s">
        <v>89</v>
      </c>
      <c r="D27" s="4" t="s">
        <v>90</v>
      </c>
      <c r="E27" s="15" t="s">
        <v>46</v>
      </c>
      <c r="F27" s="15" t="s">
        <v>47</v>
      </c>
      <c r="G27" s="37">
        <v>2</v>
      </c>
      <c r="H27" s="37">
        <v>9</v>
      </c>
      <c r="I27" s="96">
        <v>833</v>
      </c>
      <c r="J27" s="96">
        <v>856</v>
      </c>
      <c r="K27" s="97">
        <v>156</v>
      </c>
      <c r="L27" s="97">
        <v>157</v>
      </c>
      <c r="M27" s="64">
        <f>(I27/J27*100)-100</f>
        <v>-2.686915887850475</v>
      </c>
      <c r="N27" s="14">
        <f>I27/H27</f>
        <v>92.55555555555556</v>
      </c>
      <c r="O27" s="73">
        <v>9</v>
      </c>
      <c r="P27" s="14">
        <v>1148</v>
      </c>
      <c r="Q27" s="14">
        <v>1486</v>
      </c>
      <c r="R27" s="14">
        <v>230</v>
      </c>
      <c r="S27" s="14">
        <v>310</v>
      </c>
      <c r="T27" s="64">
        <f>(P27/Q27*100)-100</f>
        <v>-22.745625841184392</v>
      </c>
      <c r="U27" s="74">
        <v>1518</v>
      </c>
      <c r="V27" s="14">
        <f>P27/O27</f>
        <v>127.55555555555556</v>
      </c>
      <c r="W27" s="74">
        <f>SUM(U27,P27)</f>
        <v>2666</v>
      </c>
      <c r="X27" s="76">
        <v>315</v>
      </c>
      <c r="Y27" s="75">
        <f>SUM(X27,R27)</f>
        <v>545</v>
      </c>
    </row>
    <row r="28" spans="1:25" ht="12.75">
      <c r="A28" s="72">
        <v>15</v>
      </c>
      <c r="B28" s="72">
        <v>14</v>
      </c>
      <c r="C28" s="89" t="s">
        <v>87</v>
      </c>
      <c r="D28" s="89" t="s">
        <v>88</v>
      </c>
      <c r="E28" s="15" t="s">
        <v>46</v>
      </c>
      <c r="F28" s="15" t="s">
        <v>47</v>
      </c>
      <c r="G28" s="37">
        <v>2</v>
      </c>
      <c r="H28" s="37">
        <v>1</v>
      </c>
      <c r="I28" s="24">
        <v>739</v>
      </c>
      <c r="J28" s="24">
        <v>567</v>
      </c>
      <c r="K28" s="14">
        <v>160</v>
      </c>
      <c r="L28" s="14">
        <v>124</v>
      </c>
      <c r="M28" s="64">
        <f>(I28/J28*100)-100</f>
        <v>30.33509700176367</v>
      </c>
      <c r="N28" s="14">
        <f>I28/H28</f>
        <v>739</v>
      </c>
      <c r="O28" s="37">
        <v>1</v>
      </c>
      <c r="P28" s="14">
        <v>1130</v>
      </c>
      <c r="Q28" s="14">
        <v>1083</v>
      </c>
      <c r="R28" s="14">
        <v>260</v>
      </c>
      <c r="S28" s="14">
        <v>240</v>
      </c>
      <c r="T28" s="64">
        <f>(P28/Q28*100)-100</f>
        <v>4.339796860572491</v>
      </c>
      <c r="U28" s="95">
        <v>2267</v>
      </c>
      <c r="V28" s="14">
        <f>P28/O28</f>
        <v>1130</v>
      </c>
      <c r="W28" s="74">
        <f>SUM(U28,P28)</f>
        <v>3397</v>
      </c>
      <c r="X28" s="74">
        <v>621</v>
      </c>
      <c r="Y28" s="75">
        <f>SUM(X28,R28)</f>
        <v>881</v>
      </c>
    </row>
    <row r="29" spans="1:25" ht="12.75">
      <c r="A29" s="72">
        <v>16</v>
      </c>
      <c r="B29" s="72">
        <v>16</v>
      </c>
      <c r="C29" s="4" t="s">
        <v>72</v>
      </c>
      <c r="D29" s="4" t="s">
        <v>73</v>
      </c>
      <c r="E29" s="15" t="s">
        <v>46</v>
      </c>
      <c r="F29" s="15" t="s">
        <v>36</v>
      </c>
      <c r="G29" s="37">
        <v>4</v>
      </c>
      <c r="H29" s="37">
        <v>9</v>
      </c>
      <c r="I29" s="24">
        <v>842</v>
      </c>
      <c r="J29" s="24">
        <v>572</v>
      </c>
      <c r="K29" s="24">
        <v>161</v>
      </c>
      <c r="L29" s="24">
        <v>106</v>
      </c>
      <c r="M29" s="64">
        <f>(I29/J29*100)-100</f>
        <v>47.2027972027972</v>
      </c>
      <c r="N29" s="14">
        <f>I29/H29</f>
        <v>93.55555555555556</v>
      </c>
      <c r="O29" s="73">
        <v>9</v>
      </c>
      <c r="P29" s="14">
        <v>1051</v>
      </c>
      <c r="Q29" s="14">
        <v>855</v>
      </c>
      <c r="R29" s="14">
        <v>211</v>
      </c>
      <c r="S29" s="14">
        <v>170</v>
      </c>
      <c r="T29" s="64">
        <f>(P29/Q29*100)-100</f>
        <v>22.923976608187118</v>
      </c>
      <c r="U29" s="90">
        <v>10400</v>
      </c>
      <c r="V29" s="14">
        <f>P29/O29</f>
        <v>116.77777777777777</v>
      </c>
      <c r="W29" s="74">
        <f>SUM(U29,P29)</f>
        <v>11451</v>
      </c>
      <c r="X29" s="74">
        <v>2334</v>
      </c>
      <c r="Y29" s="75">
        <f>SUM(X29,R29)</f>
        <v>2545</v>
      </c>
    </row>
    <row r="30" spans="1:25" ht="12.75">
      <c r="A30" s="72">
        <v>17</v>
      </c>
      <c r="B30" s="72">
        <v>12</v>
      </c>
      <c r="C30" s="4" t="s">
        <v>66</v>
      </c>
      <c r="D30" s="4" t="s">
        <v>67</v>
      </c>
      <c r="E30" s="15" t="s">
        <v>46</v>
      </c>
      <c r="F30" s="15" t="s">
        <v>48</v>
      </c>
      <c r="G30" s="37">
        <v>5</v>
      </c>
      <c r="H30" s="37">
        <v>9</v>
      </c>
      <c r="I30" s="24">
        <v>832</v>
      </c>
      <c r="J30" s="24">
        <v>805</v>
      </c>
      <c r="K30" s="99">
        <v>140</v>
      </c>
      <c r="L30" s="99">
        <v>138</v>
      </c>
      <c r="M30" s="64">
        <f>(I30/J30*100)-100</f>
        <v>3.3540372670807415</v>
      </c>
      <c r="N30" s="14">
        <f>I30/H30</f>
        <v>92.44444444444444</v>
      </c>
      <c r="O30" s="73">
        <v>9</v>
      </c>
      <c r="P30" s="93">
        <v>969</v>
      </c>
      <c r="Q30" s="93">
        <v>1227</v>
      </c>
      <c r="R30" s="93">
        <v>167</v>
      </c>
      <c r="S30" s="93">
        <v>233</v>
      </c>
      <c r="T30" s="64">
        <f>(P30/Q30*100)-100</f>
        <v>-21.026894865525662</v>
      </c>
      <c r="U30" s="74">
        <v>25022</v>
      </c>
      <c r="V30" s="14">
        <f>P30/O30</f>
        <v>107.66666666666667</v>
      </c>
      <c r="W30" s="74">
        <f>SUM(U30,P30)</f>
        <v>25991</v>
      </c>
      <c r="X30" s="74">
        <v>4759</v>
      </c>
      <c r="Y30" s="75">
        <f>SUM(X30,R30)</f>
        <v>4926</v>
      </c>
    </row>
    <row r="31" spans="1:25" ht="12.75">
      <c r="A31" s="72">
        <v>18</v>
      </c>
      <c r="B31" s="72">
        <v>11</v>
      </c>
      <c r="C31" s="94" t="s">
        <v>56</v>
      </c>
      <c r="D31" s="4" t="s">
        <v>57</v>
      </c>
      <c r="E31" s="15" t="s">
        <v>46</v>
      </c>
      <c r="F31" s="15" t="s">
        <v>42</v>
      </c>
      <c r="G31" s="37">
        <v>9</v>
      </c>
      <c r="H31" s="37">
        <v>10</v>
      </c>
      <c r="I31" s="24">
        <v>744</v>
      </c>
      <c r="J31" s="24">
        <v>746</v>
      </c>
      <c r="K31" s="24">
        <v>127</v>
      </c>
      <c r="L31" s="24">
        <v>125</v>
      </c>
      <c r="M31" s="64">
        <f>(I31/J31*100)-100</f>
        <v>-0.2680965147453094</v>
      </c>
      <c r="N31" s="14">
        <f>I31/H31</f>
        <v>74.4</v>
      </c>
      <c r="O31" s="73">
        <v>10</v>
      </c>
      <c r="P31" s="14">
        <v>952</v>
      </c>
      <c r="Q31" s="14">
        <v>1277</v>
      </c>
      <c r="R31" s="14">
        <v>167</v>
      </c>
      <c r="S31" s="14">
        <v>233</v>
      </c>
      <c r="T31" s="64">
        <f>(P31/Q31*100)-100</f>
        <v>-25.450274079874703</v>
      </c>
      <c r="U31" s="90">
        <v>109810</v>
      </c>
      <c r="V31" s="14">
        <f>P31/O31</f>
        <v>95.2</v>
      </c>
      <c r="W31" s="74">
        <f>SUM(U31,P31)</f>
        <v>110762</v>
      </c>
      <c r="X31" s="74">
        <v>19430</v>
      </c>
      <c r="Y31" s="75">
        <f>SUM(X31,R31)</f>
        <v>19597</v>
      </c>
    </row>
    <row r="32" spans="1:25" ht="12.75">
      <c r="A32" s="72">
        <v>19</v>
      </c>
      <c r="B32" s="72">
        <v>17</v>
      </c>
      <c r="C32" s="4" t="s">
        <v>54</v>
      </c>
      <c r="D32" s="4" t="s">
        <v>55</v>
      </c>
      <c r="E32" s="15" t="s">
        <v>51</v>
      </c>
      <c r="F32" s="15" t="s">
        <v>42</v>
      </c>
      <c r="G32" s="37">
        <v>11</v>
      </c>
      <c r="H32" s="37">
        <v>24</v>
      </c>
      <c r="I32" s="14">
        <v>632</v>
      </c>
      <c r="J32" s="14">
        <v>351</v>
      </c>
      <c r="K32" s="22">
        <v>116</v>
      </c>
      <c r="L32" s="22">
        <v>67</v>
      </c>
      <c r="M32" s="64">
        <f>(I32/J32*100)-100</f>
        <v>80.05698005698005</v>
      </c>
      <c r="N32" s="14">
        <f>I32/H32</f>
        <v>26.333333333333332</v>
      </c>
      <c r="O32" s="37">
        <v>24</v>
      </c>
      <c r="P32" s="22">
        <v>679</v>
      </c>
      <c r="Q32" s="22">
        <v>689</v>
      </c>
      <c r="R32" s="22">
        <v>125</v>
      </c>
      <c r="S32" s="22">
        <v>136</v>
      </c>
      <c r="T32" s="64">
        <f>(P32/Q32*100)-100</f>
        <v>-1.451378809869368</v>
      </c>
      <c r="U32" s="90">
        <v>86751</v>
      </c>
      <c r="V32" s="14">
        <f>P32/O32</f>
        <v>28.291666666666668</v>
      </c>
      <c r="W32" s="74">
        <f>SUM(U32,P32)</f>
        <v>87430</v>
      </c>
      <c r="X32" s="74">
        <v>16376</v>
      </c>
      <c r="Y32" s="75">
        <f>SUM(X32,R32)</f>
        <v>16501</v>
      </c>
    </row>
    <row r="33" spans="1:25" ht="13.5" thickBot="1">
      <c r="A33" s="72">
        <v>20</v>
      </c>
      <c r="B33" s="72">
        <v>15</v>
      </c>
      <c r="C33" s="4" t="s">
        <v>60</v>
      </c>
      <c r="D33" s="4" t="s">
        <v>61</v>
      </c>
      <c r="E33" s="15" t="s">
        <v>49</v>
      </c>
      <c r="F33" s="15" t="s">
        <v>50</v>
      </c>
      <c r="G33" s="37">
        <v>7</v>
      </c>
      <c r="H33" s="37">
        <v>16</v>
      </c>
      <c r="I33" s="22">
        <v>498</v>
      </c>
      <c r="J33" s="22">
        <v>712</v>
      </c>
      <c r="K33" s="97">
        <v>92</v>
      </c>
      <c r="L33" s="97">
        <v>137</v>
      </c>
      <c r="M33" s="64">
        <f>(I33/J33*100)-100</f>
        <v>-30.056179775280896</v>
      </c>
      <c r="N33" s="14">
        <f>I33/H33</f>
        <v>31.125</v>
      </c>
      <c r="O33" s="73">
        <v>16</v>
      </c>
      <c r="P33" s="22">
        <v>619</v>
      </c>
      <c r="Q33" s="22">
        <v>990</v>
      </c>
      <c r="R33" s="22">
        <v>117</v>
      </c>
      <c r="S33" s="22">
        <v>201</v>
      </c>
      <c r="T33" s="64">
        <f>(P33/Q33*100)-100</f>
        <v>-37.474747474747474</v>
      </c>
      <c r="U33" s="84">
        <v>58120</v>
      </c>
      <c r="V33" s="14">
        <f>P33/O33</f>
        <v>38.6875</v>
      </c>
      <c r="W33" s="74">
        <f>SUM(U33,P33)</f>
        <v>58739</v>
      </c>
      <c r="X33" s="84">
        <v>10488</v>
      </c>
      <c r="Y33" s="75">
        <f>SUM(X33,R33)</f>
        <v>10605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228</v>
      </c>
      <c r="I34" s="31">
        <f>SUM(I14:I33)</f>
        <v>113074</v>
      </c>
      <c r="J34" s="31">
        <f>SUM(J14:J33)</f>
        <v>66509</v>
      </c>
      <c r="K34" s="31">
        <f>SUM(K14:K33)</f>
        <v>19888</v>
      </c>
      <c r="L34" s="31">
        <f>SUM(L14:L33)</f>
        <v>12088</v>
      </c>
      <c r="M34" s="68">
        <f aca="true" t="shared" si="0" ref="M28:M34">(I34/J34*100)-100</f>
        <v>70.01308093641464</v>
      </c>
      <c r="N34" s="32">
        <f>I34/H34</f>
        <v>495.93859649122805</v>
      </c>
      <c r="O34" s="34">
        <f>SUM(O14:O33)</f>
        <v>228</v>
      </c>
      <c r="P34" s="31">
        <f>SUM(P14:P33)</f>
        <v>147812</v>
      </c>
      <c r="Q34" s="31">
        <v>348995</v>
      </c>
      <c r="R34" s="31">
        <f>SUM(R14:R33)</f>
        <v>27430</v>
      </c>
      <c r="S34" s="31">
        <v>70166</v>
      </c>
      <c r="T34" s="68">
        <f aca="true" t="shared" si="1" ref="T28:T34">(P34/Q34*100)-100</f>
        <v>-57.64638461869081</v>
      </c>
      <c r="U34" s="31">
        <f>SUM(U14:U33)</f>
        <v>1098178</v>
      </c>
      <c r="V34" s="86">
        <f>P34/O34</f>
        <v>648.2982456140351</v>
      </c>
      <c r="W34" s="88">
        <f>SUM(U34,P34)</f>
        <v>1245990</v>
      </c>
      <c r="X34" s="87">
        <f>SUM(X14:X33)</f>
        <v>205790</v>
      </c>
      <c r="Y34" s="35">
        <f>SUM(Y14:Y33)</f>
        <v>233220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16 - May</v>
      </c>
      <c r="L4" s="20"/>
      <c r="M4" s="62" t="str">
        <f>'WEEKLY COMPETITIVE REPORT'!M4</f>
        <v>18 -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15 - May</v>
      </c>
      <c r="L5" s="7"/>
      <c r="M5" s="63" t="str">
        <f>'WEEKLY COMPETITIVE REPORT'!M5</f>
        <v>21 -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41781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GODZILLA (2014)</v>
      </c>
      <c r="D14" s="4" t="str">
        <f>'WEEKLY COMPETITIVE REPORT'!D14</f>
        <v>GODZILA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12</v>
      </c>
      <c r="I14" s="14">
        <f>'WEEKLY COMPETITIVE REPORT'!I14/Y4</f>
        <v>37021.01188830522</v>
      </c>
      <c r="J14" s="14">
        <f>'WEEKLY COMPETITIVE REPORT'!J14/Y4</f>
        <v>0</v>
      </c>
      <c r="K14" s="22">
        <f>'WEEKLY COMPETITIVE REPORT'!K14</f>
        <v>4268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3085.084324025435</v>
      </c>
      <c r="O14" s="37">
        <f>'WEEKLY COMPETITIVE REPORT'!O14</f>
        <v>12</v>
      </c>
      <c r="P14" s="14">
        <f>'WEEKLY COMPETITIVE REPORT'!P14/Y4</f>
        <v>51786.01050594415</v>
      </c>
      <c r="Q14" s="14">
        <f>'WEEKLY COMPETITIVE REPORT'!Q14/Y4</f>
        <v>0</v>
      </c>
      <c r="R14" s="22">
        <f>'WEEKLY COMPETITIVE REPORT'!R14</f>
        <v>6312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4315.500875495346</v>
      </c>
      <c r="W14" s="25">
        <f aca="true" t="shared" si="2" ref="W14:W20">P14+U14</f>
        <v>51786.01050594415</v>
      </c>
      <c r="X14" s="22">
        <f>'WEEKLY COMPETITIVE REPORT'!X14</f>
        <v>0</v>
      </c>
      <c r="Y14" s="56">
        <f>'WEEKLY COMPETITIVE REPORT'!Y14</f>
        <v>6312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NEIGHBORS</v>
      </c>
      <c r="D15" s="4" t="str">
        <f>'WEEKLY COMPETITIVE REPORT'!D15</f>
        <v>SOSEDI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9</v>
      </c>
      <c r="I15" s="14">
        <f>'WEEKLY COMPETITIVE REPORT'!I15/Y4</f>
        <v>36228.918993641135</v>
      </c>
      <c r="J15" s="14">
        <f>'WEEKLY COMPETITIVE REPORT'!J15/Y4</f>
        <v>30156.206801216475</v>
      </c>
      <c r="K15" s="22">
        <f>'WEEKLY COMPETITIVE REPORT'!K15</f>
        <v>4678</v>
      </c>
      <c r="L15" s="22">
        <f>'WEEKLY COMPETITIVE REPORT'!L15</f>
        <v>3898</v>
      </c>
      <c r="M15" s="64">
        <f>'WEEKLY COMPETITIVE REPORT'!M15</f>
        <v>0</v>
      </c>
      <c r="N15" s="14">
        <f t="shared" si="0"/>
        <v>4025.435443737904</v>
      </c>
      <c r="O15" s="37">
        <f>'WEEKLY COMPETITIVE REPORT'!O15</f>
        <v>9</v>
      </c>
      <c r="P15" s="14">
        <f>'WEEKLY COMPETITIVE REPORT'!P15/Y4</f>
        <v>47449.543820846004</v>
      </c>
      <c r="Q15" s="14">
        <f>'WEEKLY COMPETITIVE REPORT'!Q15/Y4</f>
        <v>41920.099529997235</v>
      </c>
      <c r="R15" s="22">
        <f>'WEEKLY COMPETITIVE REPORT'!R15</f>
        <v>6591</v>
      </c>
      <c r="S15" s="22">
        <f>'WEEKLY COMPETITIVE REPORT'!S15</f>
        <v>5929</v>
      </c>
      <c r="T15" s="64">
        <f>'WEEKLY COMPETITIVE REPORT'!T15</f>
        <v>0</v>
      </c>
      <c r="U15" s="14">
        <f>'WEEKLY COMPETITIVE REPORT'!U15/Y4</f>
        <v>72204.86591097595</v>
      </c>
      <c r="V15" s="14">
        <f t="shared" si="1"/>
        <v>5272.171535649556</v>
      </c>
      <c r="W15" s="25">
        <f t="shared" si="2"/>
        <v>119654.40973182194</v>
      </c>
      <c r="X15" s="22">
        <f>'WEEKLY COMPETITIVE REPORT'!X15</f>
        <v>10352</v>
      </c>
      <c r="Y15" s="56">
        <f>'WEEKLY COMPETITIVE REPORT'!Y15</f>
        <v>16943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OTHER WOMAN</v>
      </c>
      <c r="D16" s="4" t="str">
        <f>'WEEKLY COMPETITIVE REPORT'!D16</f>
        <v>MAŠČEVANJE V VISKOIH PETAH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4</v>
      </c>
      <c r="H16" s="37">
        <f>'WEEKLY COMPETITIVE REPORT'!H16</f>
        <v>9</v>
      </c>
      <c r="I16" s="14">
        <f>'WEEKLY COMPETITIVE REPORT'!I16/Y4</f>
        <v>18386.78462814487</v>
      </c>
      <c r="J16" s="14">
        <f>'WEEKLY COMPETITIVE REPORT'!J16/Y4</f>
        <v>15076.029858999169</v>
      </c>
      <c r="K16" s="22">
        <f>'WEEKLY COMPETITIVE REPORT'!K16</f>
        <v>2371</v>
      </c>
      <c r="L16" s="22">
        <f>'WEEKLY COMPETITIVE REPORT'!L16</f>
        <v>1964</v>
      </c>
      <c r="M16" s="64">
        <f>'WEEKLY COMPETITIVE REPORT'!M16</f>
        <v>21.960388776820096</v>
      </c>
      <c r="N16" s="14">
        <f t="shared" si="0"/>
        <v>2042.9760697938743</v>
      </c>
      <c r="O16" s="37">
        <f>'WEEKLY COMPETITIVE REPORT'!O16</f>
        <v>9</v>
      </c>
      <c r="P16" s="14">
        <f>'WEEKLY COMPETITIVE REPORT'!P16/Y4</f>
        <v>23801.492949958527</v>
      </c>
      <c r="Q16" s="14">
        <f>'WEEKLY COMPETITIVE REPORT'!Q16/Y4</f>
        <v>23363.28448990876</v>
      </c>
      <c r="R16" s="22">
        <f>'WEEKLY COMPETITIVE REPORT'!R16</f>
        <v>3257</v>
      </c>
      <c r="S16" s="22">
        <f>'WEEKLY COMPETITIVE REPORT'!S16</f>
        <v>3362</v>
      </c>
      <c r="T16" s="64">
        <f>'WEEKLY COMPETITIVE REPORT'!T16</f>
        <v>1.8756286610259707</v>
      </c>
      <c r="U16" s="14">
        <f>'WEEKLY COMPETITIVE REPORT'!U16/Y4</f>
        <v>152383.19048935582</v>
      </c>
      <c r="V16" s="14">
        <f t="shared" si="1"/>
        <v>2644.6103277731695</v>
      </c>
      <c r="W16" s="25">
        <f t="shared" si="2"/>
        <v>176184.68343931437</v>
      </c>
      <c r="X16" s="22">
        <f>'WEEKLY COMPETITIVE REPORT'!X16</f>
        <v>21450</v>
      </c>
      <c r="Y16" s="56">
        <f>'WEEKLY COMPETITIVE REPORT'!Y16</f>
        <v>24707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RIO 2</v>
      </c>
      <c r="D17" s="4" t="str">
        <f>'WEEKLY COMPETITIVE REPORT'!D17</f>
        <v>RIO 2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6</v>
      </c>
      <c r="H17" s="37">
        <f>'WEEKLY COMPETITIVE REPORT'!H17</f>
        <v>23</v>
      </c>
      <c r="I17" s="14">
        <f>'WEEKLY COMPETITIVE REPORT'!I17/Y4</f>
        <v>17784.075200442356</v>
      </c>
      <c r="J17" s="14">
        <f>'WEEKLY COMPETITIVE REPORT'!J17/Y4</f>
        <v>13135.19491291125</v>
      </c>
      <c r="K17" s="22">
        <f>'WEEKLY COMPETITIVE REPORT'!K17</f>
        <v>2309</v>
      </c>
      <c r="L17" s="22">
        <f>'WEEKLY COMPETITIVE REPORT'!L17</f>
        <v>1727</v>
      </c>
      <c r="M17" s="64">
        <f>'WEEKLY COMPETITIVE REPORT'!M17</f>
        <v>35.39254893706587</v>
      </c>
      <c r="N17" s="14">
        <f t="shared" si="0"/>
        <v>773.2206608887981</v>
      </c>
      <c r="O17" s="37">
        <f>'WEEKLY COMPETITIVE REPORT'!O17</f>
        <v>23</v>
      </c>
      <c r="P17" s="14">
        <f>'WEEKLY COMPETITIVE REPORT'!P17/Y4</f>
        <v>21351.949129112523</v>
      </c>
      <c r="Q17" s="14">
        <f>'WEEKLY COMPETITIVE REPORT'!Q17/Y4</f>
        <v>17314.07243572021</v>
      </c>
      <c r="R17" s="22">
        <f>'WEEKLY COMPETITIVE REPORT'!R17</f>
        <v>2846</v>
      </c>
      <c r="S17" s="22">
        <f>'WEEKLY COMPETITIVE REPORT'!S17</f>
        <v>2375</v>
      </c>
      <c r="T17" s="64">
        <f>'WEEKLY COMPETITIVE REPORT'!T17</f>
        <v>23.321357285429144</v>
      </c>
      <c r="U17" s="14">
        <f>'WEEKLY COMPETITIVE REPORT'!U17/Y4</f>
        <v>393312.1371302184</v>
      </c>
      <c r="V17" s="14">
        <f t="shared" si="1"/>
        <v>928.3456143092401</v>
      </c>
      <c r="W17" s="25">
        <f t="shared" si="2"/>
        <v>414664.0862593309</v>
      </c>
      <c r="X17" s="22">
        <f>'WEEKLY COMPETITIVE REPORT'!X17</f>
        <v>53670</v>
      </c>
      <c r="Y17" s="56">
        <f>'WEEKLY COMPETITIVE REPORT'!Y17</f>
        <v>56516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NUT JOB</v>
      </c>
      <c r="D18" s="4" t="str">
        <f>'WEEKLY COMPETITIVE REPORT'!D18</f>
        <v>TRD OREH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11</v>
      </c>
      <c r="I18" s="14">
        <f>'WEEKLY COMPETITIVE REPORT'!I18/Y4</f>
        <v>12782.692839369643</v>
      </c>
      <c r="J18" s="14">
        <f>'WEEKLY COMPETITIVE REPORT'!J18/Y4</f>
        <v>6600.774122200718</v>
      </c>
      <c r="K18" s="22">
        <f>'WEEKLY COMPETITIVE REPORT'!K18</f>
        <v>1891</v>
      </c>
      <c r="L18" s="22">
        <f>'WEEKLY COMPETITIVE REPORT'!L18</f>
        <v>944</v>
      </c>
      <c r="M18" s="64">
        <f>'WEEKLY COMPETITIVE REPORT'!M18</f>
        <v>0</v>
      </c>
      <c r="N18" s="14">
        <f t="shared" si="0"/>
        <v>1162.0629853972403</v>
      </c>
      <c r="O18" s="37">
        <f>'WEEKLY COMPETITIVE REPORT'!O18</f>
        <v>11</v>
      </c>
      <c r="P18" s="14">
        <f>'WEEKLY COMPETITIVE REPORT'!P18/Y4</f>
        <v>15082.94166436273</v>
      </c>
      <c r="Q18" s="14">
        <f>'WEEKLY COMPETITIVE REPORT'!Q18/Y4</f>
        <v>9854.85208736522</v>
      </c>
      <c r="R18" s="22">
        <f>'WEEKLY COMPETITIVE REPORT'!R18</f>
        <v>2314</v>
      </c>
      <c r="S18" s="22">
        <f>'WEEKLY COMPETITIVE REPORT'!S18</f>
        <v>1508</v>
      </c>
      <c r="T18" s="64">
        <f>'WEEKLY COMPETITIVE REPORT'!T18</f>
        <v>0</v>
      </c>
      <c r="U18" s="14">
        <f>'WEEKLY COMPETITIVE REPORT'!U18/Y4</f>
        <v>9854.85208736522</v>
      </c>
      <c r="V18" s="14">
        <f t="shared" si="1"/>
        <v>1371.1765149420664</v>
      </c>
      <c r="W18" s="25">
        <f t="shared" si="2"/>
        <v>24937.79375172795</v>
      </c>
      <c r="X18" s="22">
        <f>'WEEKLY COMPETITIVE REPORT'!X18</f>
        <v>1508</v>
      </c>
      <c r="Y18" s="56">
        <f>'WEEKLY COMPETITIVE REPORT'!Y18</f>
        <v>3822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AMAZING SPIDER-MAN 2</v>
      </c>
      <c r="D19" s="4" t="str">
        <f>'WEEKLY COMPETITIVE REPORT'!D19</f>
        <v>NEVERJETNI SPIDER-MAN 2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4</v>
      </c>
      <c r="H19" s="37">
        <f>'WEEKLY COMPETITIVE REPORT'!H19</f>
        <v>24</v>
      </c>
      <c r="I19" s="14">
        <f>'WEEKLY COMPETITIVE REPORT'!I19/Y4</f>
        <v>8295.548797345866</v>
      </c>
      <c r="J19" s="14">
        <f>'WEEKLY COMPETITIVE REPORT'!J19/Y4</f>
        <v>9646.115565385679</v>
      </c>
      <c r="K19" s="22">
        <f>'WEEKLY COMPETITIVE REPORT'!K19</f>
        <v>996</v>
      </c>
      <c r="L19" s="22">
        <f>'WEEKLY COMPETITIVE REPORT'!L19</f>
        <v>1168</v>
      </c>
      <c r="M19" s="64">
        <f>'WEEKLY COMPETITIVE REPORT'!M19</f>
        <v>-14.001146460303815</v>
      </c>
      <c r="N19" s="14">
        <f t="shared" si="0"/>
        <v>345.64786655607776</v>
      </c>
      <c r="O19" s="37">
        <f>'WEEKLY COMPETITIVE REPORT'!O19</f>
        <v>24</v>
      </c>
      <c r="P19" s="14">
        <f>'WEEKLY COMPETITIVE REPORT'!P19/Y4</f>
        <v>12003.041194359967</v>
      </c>
      <c r="Q19" s="14">
        <f>'WEEKLY COMPETITIVE REPORT'!Q19/Y4</f>
        <v>14536.909040641414</v>
      </c>
      <c r="R19" s="22">
        <f>'WEEKLY COMPETITIVE REPORT'!R19</f>
        <v>1636</v>
      </c>
      <c r="S19" s="22">
        <f>'WEEKLY COMPETITIVE REPORT'!S19</f>
        <v>1896</v>
      </c>
      <c r="T19" s="64">
        <f>'WEEKLY COMPETITIVE REPORT'!T19</f>
        <v>-17.430581970330934</v>
      </c>
      <c r="U19" s="14">
        <f>'WEEKLY COMPETITIVE REPORT'!U19/Y4</f>
        <v>110136.8537461985</v>
      </c>
      <c r="V19" s="14">
        <f t="shared" si="1"/>
        <v>500.1267164316653</v>
      </c>
      <c r="W19" s="25">
        <f t="shared" si="2"/>
        <v>122139.89494055846</v>
      </c>
      <c r="X19" s="22">
        <f>'WEEKLY COMPETITIVE REPORT'!X19</f>
        <v>14132</v>
      </c>
      <c r="Y19" s="56">
        <f>'WEEKLY COMPETITIVE REPORT'!Y19</f>
        <v>15768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FADING GIGOLO</v>
      </c>
      <c r="D20" s="4" t="str">
        <f>'WEEKLY COMPETITIVE REPORT'!D20</f>
        <v>SIVOLASI ŽIGOLO</v>
      </c>
      <c r="E20" s="4" t="str">
        <f>'WEEKLY COMPETITIVE REPORT'!E20</f>
        <v>IND</v>
      </c>
      <c r="F20" s="4" t="str">
        <f>'WEEKLY COMPETITIVE REPORT'!F20</f>
        <v>Karantanija</v>
      </c>
      <c r="G20" s="37">
        <f>'WEEKLY COMPETITIVE REPORT'!G20</f>
        <v>3</v>
      </c>
      <c r="H20" s="37">
        <f>'WEEKLY COMPETITIVE REPORT'!H20</f>
        <v>10</v>
      </c>
      <c r="I20" s="14">
        <f>'WEEKLY COMPETITIVE REPORT'!I20/Y4</f>
        <v>5033.176665745093</v>
      </c>
      <c r="J20" s="14">
        <f>'WEEKLY COMPETITIVE REPORT'!J20/Y4</f>
        <v>1962.952723251313</v>
      </c>
      <c r="K20" s="22">
        <f>'WEEKLY COMPETITIVE REPORT'!K20</f>
        <v>637</v>
      </c>
      <c r="L20" s="22">
        <f>'WEEKLY COMPETITIVE REPORT'!L20</f>
        <v>262</v>
      </c>
      <c r="M20" s="64">
        <f>'WEEKLY COMPETITIVE REPORT'!M20</f>
        <v>156.40845070422534</v>
      </c>
      <c r="N20" s="14">
        <f t="shared" si="0"/>
        <v>503.31766657450925</v>
      </c>
      <c r="O20" s="37">
        <f>'WEEKLY COMPETITIVE REPORT'!O20</f>
        <v>10</v>
      </c>
      <c r="P20" s="14">
        <f>'WEEKLY COMPETITIVE REPORT'!P20/Y4</f>
        <v>6718.274813381255</v>
      </c>
      <c r="Q20" s="14">
        <f>'WEEKLY COMPETITIVE REPORT'!Q20/Y4</f>
        <v>4492.673486314625</v>
      </c>
      <c r="R20" s="22">
        <f>'WEEKLY COMPETITIVE REPORT'!R20</f>
        <v>899</v>
      </c>
      <c r="S20" s="22">
        <f>'WEEKLY COMPETITIVE REPORT'!S20</f>
        <v>635</v>
      </c>
      <c r="T20" s="64">
        <f>'WEEKLY COMPETITIVE REPORT'!T20</f>
        <v>49.53846153846152</v>
      </c>
      <c r="U20" s="14">
        <f>'WEEKLY COMPETITIVE REPORT'!U20/Y4</f>
        <v>15324.854852087365</v>
      </c>
      <c r="V20" s="14">
        <f t="shared" si="1"/>
        <v>671.8274813381255</v>
      </c>
      <c r="W20" s="25">
        <f t="shared" si="2"/>
        <v>22043.12966546862</v>
      </c>
      <c r="X20" s="22">
        <f>'WEEKLY COMPETITIVE REPORT'!X20</f>
        <v>2068</v>
      </c>
      <c r="Y20" s="56">
        <f>'WEEKLY COMPETITIVE REPORT'!Y20</f>
        <v>2967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NOAH</v>
      </c>
      <c r="D21" s="4" t="str">
        <f>'WEEKLY COMPETITIVE REPORT'!D21</f>
        <v>NOE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7</v>
      </c>
      <c r="H21" s="37">
        <f>'WEEKLY COMPETITIVE REPORT'!H21</f>
        <v>10</v>
      </c>
      <c r="I21" s="14">
        <f>'WEEKLY COMPETITIVE REPORT'!I21/Y4</f>
        <v>3378.490461708598</v>
      </c>
      <c r="J21" s="14">
        <f>'WEEKLY COMPETITIVE REPORT'!J21/Y4</f>
        <v>2582.2504838263753</v>
      </c>
      <c r="K21" s="22">
        <f>'WEEKLY COMPETITIVE REPORT'!K21</f>
        <v>407</v>
      </c>
      <c r="L21" s="22">
        <f>'WEEKLY COMPETITIVE REPORT'!L21</f>
        <v>309</v>
      </c>
      <c r="M21" s="64">
        <f>'WEEKLY COMPETITIVE REPORT'!M21</f>
        <v>30.835117773019277</v>
      </c>
      <c r="N21" s="14">
        <f aca="true" t="shared" si="3" ref="N21:N33">I21/H21</f>
        <v>337.8490461708598</v>
      </c>
      <c r="O21" s="37">
        <f>'WEEKLY COMPETITIVE REPORT'!O21</f>
        <v>10</v>
      </c>
      <c r="P21" s="14">
        <f>'WEEKLY COMPETITIVE REPORT'!P21/Y4</f>
        <v>4375.172795134089</v>
      </c>
      <c r="Q21" s="14">
        <f>'WEEKLY COMPETITIVE REPORT'!Q21/Y4</f>
        <v>4029.5825269560405</v>
      </c>
      <c r="R21" s="22">
        <f>'WEEKLY COMPETITIVE REPORT'!R21</f>
        <v>544</v>
      </c>
      <c r="S21" s="22">
        <f>'WEEKLY COMPETITIVE REPORT'!S21</f>
        <v>529</v>
      </c>
      <c r="T21" s="64">
        <f>'WEEKLY COMPETITIVE REPORT'!T21</f>
        <v>8.57632933104631</v>
      </c>
      <c r="U21" s="14">
        <f>'WEEKLY COMPETITIVE REPORT'!U21/Y4</f>
        <v>188901.0229471938</v>
      </c>
      <c r="V21" s="14">
        <f aca="true" t="shared" si="4" ref="V21:V33">P21/O21</f>
        <v>437.5172795134089</v>
      </c>
      <c r="W21" s="25">
        <f aca="true" t="shared" si="5" ref="W21:W33">P21+U21</f>
        <v>193276.1957423279</v>
      </c>
      <c r="X21" s="22">
        <f>'WEEKLY COMPETITIVE REPORT'!X21</f>
        <v>24813</v>
      </c>
      <c r="Y21" s="56">
        <f>'WEEKLY COMPETITIVE REPORT'!Y21</f>
        <v>25357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TINKERBELL AND THE PIRATE FAIRY</v>
      </c>
      <c r="D22" s="4" t="str">
        <f>'WEEKLY COMPETITIVE REPORT'!D22</f>
        <v>ZVONČICA IN PIRATSKA VILA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5</v>
      </c>
      <c r="H22" s="37">
        <f>'WEEKLY COMPETITIVE REPORT'!H22</f>
        <v>9</v>
      </c>
      <c r="I22" s="14">
        <f>'WEEKLY COMPETITIVE REPORT'!I22/Y4</f>
        <v>3538.8443461432125</v>
      </c>
      <c r="J22" s="14">
        <f>'WEEKLY COMPETITIVE REPORT'!J22/Y4</f>
        <v>2453.6909040641413</v>
      </c>
      <c r="K22" s="22">
        <f>'WEEKLY COMPETITIVE REPORT'!K22</f>
        <v>494</v>
      </c>
      <c r="L22" s="22">
        <f>'WEEKLY COMPETITIVE REPORT'!L22</f>
        <v>442</v>
      </c>
      <c r="M22" s="64">
        <f>'WEEKLY COMPETITIVE REPORT'!M22</f>
        <v>44.22535211267606</v>
      </c>
      <c r="N22" s="14">
        <f t="shared" si="3"/>
        <v>393.20492734924585</v>
      </c>
      <c r="O22" s="37">
        <f>'WEEKLY COMPETITIVE REPORT'!O22</f>
        <v>9</v>
      </c>
      <c r="P22" s="14">
        <f>'WEEKLY COMPETITIVE REPORT'!P22/Y4</f>
        <v>3790.4340613768313</v>
      </c>
      <c r="Q22" s="14">
        <f>'WEEKLY COMPETITIVE REPORT'!Q22/Y4</f>
        <v>3198.783522256013</v>
      </c>
      <c r="R22" s="22">
        <f>'WEEKLY COMPETITIVE REPORT'!R22</f>
        <v>533</v>
      </c>
      <c r="S22" s="22">
        <f>'WEEKLY COMPETITIVE REPORT'!S22</f>
        <v>569</v>
      </c>
      <c r="T22" s="64">
        <f>'WEEKLY COMPETITIVE REPORT'!T22</f>
        <v>18.4961106309421</v>
      </c>
      <c r="U22" s="14">
        <f>'WEEKLY COMPETITIVE REPORT'!U22/Y4</f>
        <v>48887.199336466685</v>
      </c>
      <c r="V22" s="14">
        <f t="shared" si="4"/>
        <v>421.15934015298126</v>
      </c>
      <c r="W22" s="25">
        <f t="shared" si="5"/>
        <v>52677.633397843514</v>
      </c>
      <c r="X22" s="22">
        <f>'WEEKLY COMPETITIVE REPORT'!X22</f>
        <v>7307</v>
      </c>
      <c r="Y22" s="56">
        <f>'WEEKLY COMPETITIVE REPORT'!Y22</f>
        <v>7840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ATOMSKI ZDESNA</v>
      </c>
      <c r="D23" s="4" t="str">
        <f>'WEEKLY COMPETITIVE REPORT'!D23</f>
        <v>ATOMSKI Z DESNE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4</v>
      </c>
      <c r="H23" s="37">
        <f>'WEEKLY COMPETITIVE REPORT'!H23</f>
        <v>9</v>
      </c>
      <c r="I23" s="14">
        <f>'WEEKLY COMPETITIVE REPORT'!I23/Y4</f>
        <v>2160.6303566491565</v>
      </c>
      <c r="J23" s="14">
        <f>'WEEKLY COMPETITIVE REPORT'!J23/Y4</f>
        <v>2419.1318772463364</v>
      </c>
      <c r="K23" s="22">
        <f>'WEEKLY COMPETITIVE REPORT'!K23</f>
        <v>283</v>
      </c>
      <c r="L23" s="22">
        <f>'WEEKLY COMPETITIVE REPORT'!L23</f>
        <v>325</v>
      </c>
      <c r="M23" s="64">
        <f>'WEEKLY COMPETITIVE REPORT'!M23</f>
        <v>-10.685714285714283</v>
      </c>
      <c r="N23" s="14">
        <f t="shared" si="3"/>
        <v>240.07003962768405</v>
      </c>
      <c r="O23" s="37">
        <f>'WEEKLY COMPETITIVE REPORT'!O23</f>
        <v>9</v>
      </c>
      <c r="P23" s="14">
        <f>'WEEKLY COMPETITIVE REPORT'!P23/Y4</f>
        <v>2601.603538844346</v>
      </c>
      <c r="Q23" s="14">
        <f>'WEEKLY COMPETITIVE REPORT'!Q23/Y4</f>
        <v>4265.966270389826</v>
      </c>
      <c r="R23" s="22">
        <f>'WEEKLY COMPETITIVE REPORT'!R23</f>
        <v>358</v>
      </c>
      <c r="S23" s="22">
        <f>'WEEKLY COMPETITIVE REPORT'!S23</f>
        <v>602</v>
      </c>
      <c r="T23" s="64">
        <f>'WEEKLY COMPETITIVE REPORT'!T23</f>
        <v>-39.014906027219695</v>
      </c>
      <c r="U23" s="14">
        <f>'WEEKLY COMPETITIVE REPORT'!U23/Y4</f>
        <v>33374.34337849046</v>
      </c>
      <c r="V23" s="14">
        <f t="shared" si="4"/>
        <v>289.067059871594</v>
      </c>
      <c r="W23" s="25">
        <f t="shared" si="5"/>
        <v>35975.94691733481</v>
      </c>
      <c r="X23" s="22">
        <f>'WEEKLY COMPETITIVE REPORT'!X23</f>
        <v>4539</v>
      </c>
      <c r="Y23" s="56">
        <f>'WEEKLY COMPETITIVE REPORT'!Y23</f>
        <v>4897</v>
      </c>
    </row>
    <row r="24" spans="1:25" ht="12.75">
      <c r="A24" s="50">
        <v>11</v>
      </c>
      <c r="B24" s="4">
        <f>'WEEKLY COMPETITIVE REPORT'!B24</f>
        <v>13</v>
      </c>
      <c r="C24" s="4" t="str">
        <f>'WEEKLY COMPETITIVE REPORT'!C24</f>
        <v>DIVERGENT</v>
      </c>
      <c r="D24" s="4" t="str">
        <f>'WEEKLY COMPETITIVE REPORT'!D24</f>
        <v>RAZCEPLJENI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8</v>
      </c>
      <c r="H24" s="37">
        <f>'WEEKLY COMPETITIVE REPORT'!H24</f>
        <v>11</v>
      </c>
      <c r="I24" s="14">
        <f>'WEEKLY COMPETITIVE REPORT'!I24/Y4</f>
        <v>1786.0105059441526</v>
      </c>
      <c r="J24" s="14">
        <f>'WEEKLY COMPETITIVE REPORT'!J24/Y4</f>
        <v>1190.2128836051977</v>
      </c>
      <c r="K24" s="22">
        <f>'WEEKLY COMPETITIVE REPORT'!K24</f>
        <v>205</v>
      </c>
      <c r="L24" s="22">
        <f>'WEEKLY COMPETITIVE REPORT'!L24</f>
        <v>140</v>
      </c>
      <c r="M24" s="64">
        <f>'WEEKLY COMPETITIVE REPORT'!M24</f>
        <v>50.05807200929152</v>
      </c>
      <c r="N24" s="14">
        <f t="shared" si="3"/>
        <v>162.3645914494684</v>
      </c>
      <c r="O24" s="37">
        <f>'WEEKLY COMPETITIVE REPORT'!O24</f>
        <v>11</v>
      </c>
      <c r="P24" s="14">
        <f>'WEEKLY COMPETITIVE REPORT'!P24/Y4</f>
        <v>2435.7202101188827</v>
      </c>
      <c r="Q24" s="14">
        <f>'WEEKLY COMPETITIVE REPORT'!Q24/Y4</f>
        <v>1516.450096765275</v>
      </c>
      <c r="R24" s="22">
        <f>'WEEKLY COMPETITIVE REPORT'!R24</f>
        <v>315</v>
      </c>
      <c r="S24" s="22">
        <f>'WEEKLY COMPETITIVE REPORT'!S24</f>
        <v>184</v>
      </c>
      <c r="T24" s="64">
        <f>'WEEKLY COMPETITIVE REPORT'!T24</f>
        <v>60.61987237921605</v>
      </c>
      <c r="U24" s="14">
        <f>'WEEKLY COMPETITIVE REPORT'!U24/Y4</f>
        <v>64319.8783522256</v>
      </c>
      <c r="V24" s="14">
        <f t="shared" si="4"/>
        <v>221.42911001080753</v>
      </c>
      <c r="W24" s="25">
        <f t="shared" si="5"/>
        <v>66755.59856234449</v>
      </c>
      <c r="X24" s="22">
        <f>'WEEKLY COMPETITIVE REPORT'!X24</f>
        <v>8208</v>
      </c>
      <c r="Y24" s="56">
        <f>'WEEKLY COMPETITIVE REPORT'!Y24</f>
        <v>8523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LOVE PUNCH</v>
      </c>
      <c r="D25" s="4" t="str">
        <f>'WEEKLY COMPETITIVE REPORT'!D25</f>
        <v>UDAR LJUBEZNI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3</v>
      </c>
      <c r="H25" s="37">
        <f>'WEEKLY COMPETITIVE REPORT'!H25</f>
        <v>11</v>
      </c>
      <c r="I25" s="14">
        <f>'WEEKLY COMPETITIVE REPORT'!I25/Y4</f>
        <v>1661.5980094000552</v>
      </c>
      <c r="J25" s="14">
        <f>'WEEKLY COMPETITIVE REPORT'!J25/Y4</f>
        <v>0</v>
      </c>
      <c r="K25" s="22">
        <f>'WEEKLY COMPETITIVE REPORT'!K25</f>
        <v>217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151.0543644909141</v>
      </c>
      <c r="O25" s="37">
        <f>'WEEKLY COMPETITIVE REPORT'!O25</f>
        <v>11</v>
      </c>
      <c r="P25" s="14">
        <f>'WEEKLY COMPETITIVE REPORT'!P25/Y4</f>
        <v>2246.3367431573124</v>
      </c>
      <c r="Q25" s="14">
        <f>'WEEKLY COMPETITIVE REPORT'!Q25/Y4</f>
        <v>0</v>
      </c>
      <c r="R25" s="22">
        <f>'WEEKLY COMPETITIVE REPORT'!R25</f>
        <v>294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13880.287531103124</v>
      </c>
      <c r="V25" s="14">
        <f t="shared" si="4"/>
        <v>204.2124311961193</v>
      </c>
      <c r="W25" s="25">
        <f t="shared" si="5"/>
        <v>16126.624274260437</v>
      </c>
      <c r="X25" s="22">
        <f>'WEEKLY COMPETITIVE REPORT'!X25</f>
        <v>1902</v>
      </c>
      <c r="Y25" s="56">
        <f>'WEEKLY COMPETITIVE REPORT'!Y25</f>
        <v>2196</v>
      </c>
    </row>
    <row r="26" spans="1:25" ht="12.75" customHeight="1">
      <c r="A26" s="50">
        <v>13</v>
      </c>
      <c r="B26" s="4">
        <f>'WEEKLY COMPETITIVE REPORT'!B26</f>
        <v>20</v>
      </c>
      <c r="C26" s="4" t="str">
        <f>'WEEKLY COMPETITIVE REPORT'!C26</f>
        <v>NEBRASKA</v>
      </c>
      <c r="D26" s="4" t="str">
        <f>'WEEKLY COMPETITIVE REPORT'!D26</f>
        <v>NEBRASKA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5</v>
      </c>
      <c r="H26" s="37">
        <f>'WEEKLY COMPETITIVE REPORT'!H26</f>
        <v>2</v>
      </c>
      <c r="I26" s="14">
        <f>'WEEKLY COMPETITIVE REPORT'!I26/Y4</f>
        <v>1173.6245507326512</v>
      </c>
      <c r="J26" s="14">
        <f>'WEEKLY COMPETITIVE REPORT'!J26/Y4</f>
        <v>345.59026817804806</v>
      </c>
      <c r="K26" s="22">
        <f>'WEEKLY COMPETITIVE REPORT'!K26</f>
        <v>180</v>
      </c>
      <c r="L26" s="22">
        <f>'WEEKLY COMPETITIVE REPORT'!L26</f>
        <v>55</v>
      </c>
      <c r="M26" s="64">
        <f>'WEEKLY COMPETITIVE REPORT'!M26</f>
        <v>239.59999999999997</v>
      </c>
      <c r="N26" s="14">
        <f t="shared" si="3"/>
        <v>586.8122753663256</v>
      </c>
      <c r="O26" s="37">
        <f>'WEEKLY COMPETITIVE REPORT'!O26</f>
        <v>2</v>
      </c>
      <c r="P26" s="14">
        <f>'WEEKLY COMPETITIVE REPORT'!P26/Y4</f>
        <v>1635.3331490185235</v>
      </c>
      <c r="Q26" s="14">
        <f>'WEEKLY COMPETITIVE REPORT'!Q26/Y4</f>
        <v>655.2391484655792</v>
      </c>
      <c r="R26" s="22">
        <f>'WEEKLY COMPETITIVE REPORT'!R26</f>
        <v>254</v>
      </c>
      <c r="S26" s="22">
        <f>'WEEKLY COMPETITIVE REPORT'!S26</f>
        <v>108</v>
      </c>
      <c r="T26" s="64">
        <f>'WEEKLY COMPETITIVE REPORT'!T26</f>
        <v>149.57805907172994</v>
      </c>
      <c r="U26" s="14">
        <f>'WEEKLY COMPETITIVE REPORT'!U26/Y4</f>
        <v>9239.701410008294</v>
      </c>
      <c r="V26" s="14">
        <f t="shared" si="4"/>
        <v>817.6665745092617</v>
      </c>
      <c r="W26" s="25">
        <f t="shared" si="5"/>
        <v>10875.034559026817</v>
      </c>
      <c r="X26" s="22">
        <f>'WEEKLY COMPETITIVE REPORT'!X26</f>
        <v>1518</v>
      </c>
      <c r="Y26" s="56">
        <f>'WEEKLY COMPETITIVE REPORT'!Y26</f>
        <v>1772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A PROMISE</v>
      </c>
      <c r="D27" s="4" t="str">
        <f>'WEEKLY COMPETITIVE REPORT'!D27</f>
        <v>OBLJUBA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2</v>
      </c>
      <c r="H27" s="37">
        <f>'WEEKLY COMPETITIVE REPORT'!H27</f>
        <v>9</v>
      </c>
      <c r="I27" s="14">
        <f>'WEEKLY COMPETITIVE REPORT'!I27/Y4</f>
        <v>1151.5067735692562</v>
      </c>
      <c r="J27" s="14">
        <f>'WEEKLY COMPETITIVE REPORT'!J27/Y17</f>
        <v>0.015146153301719867</v>
      </c>
      <c r="K27" s="22">
        <f>'WEEKLY COMPETITIVE REPORT'!K27</f>
        <v>156</v>
      </c>
      <c r="L27" s="22">
        <f>'WEEKLY COMPETITIVE REPORT'!L27</f>
        <v>157</v>
      </c>
      <c r="M27" s="64">
        <f>'WEEKLY COMPETITIVE REPORT'!M27</f>
        <v>-2.686915887850475</v>
      </c>
      <c r="N27" s="14">
        <f t="shared" si="3"/>
        <v>127.94519706325069</v>
      </c>
      <c r="O27" s="37">
        <f>'WEEKLY COMPETITIVE REPORT'!O27</f>
        <v>9</v>
      </c>
      <c r="P27" s="14">
        <f>'WEEKLY COMPETITIVE REPORT'!P27/Y4</f>
        <v>1586.9505114735969</v>
      </c>
      <c r="Q27" s="14">
        <f>'WEEKLY COMPETITIVE REPORT'!Q27/Y17</f>
        <v>0.0262934390261165</v>
      </c>
      <c r="R27" s="22">
        <f>'WEEKLY COMPETITIVE REPORT'!R27</f>
        <v>230</v>
      </c>
      <c r="S27" s="22">
        <f>'WEEKLY COMPETITIVE REPORT'!S27</f>
        <v>310</v>
      </c>
      <c r="T27" s="64">
        <f>'WEEKLY COMPETITIVE REPORT'!T27</f>
        <v>-22.745625841184392</v>
      </c>
      <c r="U27" s="14">
        <f>'WEEKLY COMPETITIVE REPORT'!U27/Y17</f>
        <v>0.026859650364498548</v>
      </c>
      <c r="V27" s="14">
        <f t="shared" si="4"/>
        <v>176.32783460817743</v>
      </c>
      <c r="W27" s="25">
        <f t="shared" si="5"/>
        <v>1586.9773711239613</v>
      </c>
      <c r="X27" s="22">
        <f>'WEEKLY COMPETITIVE REPORT'!X27</f>
        <v>315</v>
      </c>
      <c r="Y27" s="56">
        <f>'WEEKLY COMPETITIVE REPORT'!Y27</f>
        <v>545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HIJACKING</v>
      </c>
      <c r="D28" s="4" t="str">
        <f>'WEEKLY COMPETITIVE REPORT'!D28</f>
        <v>UGRABITEV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2</v>
      </c>
      <c r="H28" s="37">
        <f>'WEEKLY COMPETITIVE REPORT'!H28</f>
        <v>1</v>
      </c>
      <c r="I28" s="14">
        <f>'WEEKLY COMPETITIVE REPORT'!I28/Y4</f>
        <v>1021.5648327343101</v>
      </c>
      <c r="J28" s="14">
        <f>'WEEKLY COMPETITIVE REPORT'!J28/Y17</f>
        <v>0.010032557151956967</v>
      </c>
      <c r="K28" s="22">
        <f>'WEEKLY COMPETITIVE REPORT'!K28</f>
        <v>160</v>
      </c>
      <c r="L28" s="22">
        <f>'WEEKLY COMPETITIVE REPORT'!L28</f>
        <v>124</v>
      </c>
      <c r="M28" s="64">
        <f>'WEEKLY COMPETITIVE REPORT'!M28</f>
        <v>30.33509700176367</v>
      </c>
      <c r="N28" s="14">
        <f t="shared" si="3"/>
        <v>1021.5648327343101</v>
      </c>
      <c r="O28" s="37">
        <f>'WEEKLY COMPETITIVE REPORT'!O28</f>
        <v>1</v>
      </c>
      <c r="P28" s="14">
        <f>'WEEKLY COMPETITIVE REPORT'!P28/Y4</f>
        <v>1562.0680121647774</v>
      </c>
      <c r="Q28" s="14">
        <f>'WEEKLY COMPETITIVE REPORT'!Q28/Y17</f>
        <v>0.01916271498336754</v>
      </c>
      <c r="R28" s="22">
        <f>'WEEKLY COMPETITIVE REPORT'!R28</f>
        <v>260</v>
      </c>
      <c r="S28" s="22">
        <f>'WEEKLY COMPETITIVE REPORT'!S28</f>
        <v>240</v>
      </c>
      <c r="T28" s="64">
        <f>'WEEKLY COMPETITIVE REPORT'!T28</f>
        <v>4.339796860572491</v>
      </c>
      <c r="U28" s="14">
        <f>'WEEKLY COMPETITIVE REPORT'!U28/Y17</f>
        <v>0.04011253450350343</v>
      </c>
      <c r="V28" s="14">
        <f t="shared" si="4"/>
        <v>1562.0680121647774</v>
      </c>
      <c r="W28" s="25">
        <f t="shared" si="5"/>
        <v>1562.108124699281</v>
      </c>
      <c r="X28" s="22">
        <f>'WEEKLY COMPETITIVE REPORT'!W29</f>
        <v>11451</v>
      </c>
      <c r="Y28" s="56">
        <f>'WEEKLY COMPETITIVE REPORT'!X29</f>
        <v>2334</v>
      </c>
    </row>
    <row r="29" spans="1:25" ht="12.75">
      <c r="A29" s="50">
        <v>16</v>
      </c>
      <c r="B29" s="4">
        <f>'WEEKLY COMPETITIVE REPORT'!B29</f>
        <v>16</v>
      </c>
      <c r="C29" s="4" t="str">
        <f>'WEEKLY COMPETITIVE REPORT'!C29</f>
        <v>MINISCULE</v>
      </c>
      <c r="D29" s="4" t="str">
        <f>'WEEKLY COMPETITIVE REPORT'!D29</f>
        <v>DROBIŽKI</v>
      </c>
      <c r="E29" s="4" t="str">
        <f>'WEEKLY COMPETITIVE REPORT'!E29</f>
        <v>IND</v>
      </c>
      <c r="F29" s="4" t="str">
        <f>'WEEKLY COMPETITIVE REPORT'!F29</f>
        <v>Karantanija</v>
      </c>
      <c r="G29" s="37">
        <f>'WEEKLY COMPETITIVE REPORT'!G29</f>
        <v>4</v>
      </c>
      <c r="H29" s="37">
        <f>'WEEKLY COMPETITIVE REPORT'!H29</f>
        <v>9</v>
      </c>
      <c r="I29" s="14">
        <f>'WEEKLY COMPETITIVE REPORT'!I29/Y4</f>
        <v>1163.948023223666</v>
      </c>
      <c r="J29" s="14">
        <f>'WEEKLY COMPETITIVE REPORT'!J29/Y17</f>
        <v>0.010121027673579164</v>
      </c>
      <c r="K29" s="22">
        <f>'WEEKLY COMPETITIVE REPORT'!K29</f>
        <v>161</v>
      </c>
      <c r="L29" s="22">
        <f>'WEEKLY COMPETITIVE REPORT'!L29</f>
        <v>106</v>
      </c>
      <c r="M29" s="64">
        <f>'WEEKLY COMPETITIVE REPORT'!M29</f>
        <v>47.2027972027972</v>
      </c>
      <c r="N29" s="14">
        <f t="shared" si="3"/>
        <v>129.3275581359629</v>
      </c>
      <c r="O29" s="37">
        <f>'WEEKLY COMPETITIVE REPORT'!O29</f>
        <v>9</v>
      </c>
      <c r="P29" s="14">
        <f>'WEEKLY COMPETITIVE REPORT'!P29/Y4</f>
        <v>1452.861487420514</v>
      </c>
      <c r="Q29" s="14">
        <f>'WEEKLY COMPETITIVE REPORT'!Q29/Y17</f>
        <v>0.015128459197395428</v>
      </c>
      <c r="R29" s="22">
        <f>'WEEKLY COMPETITIVE REPORT'!R29</f>
        <v>211</v>
      </c>
      <c r="S29" s="22">
        <f>'WEEKLY COMPETITIVE REPORT'!S29</f>
        <v>170</v>
      </c>
      <c r="T29" s="64">
        <f>'WEEKLY COMPETITIVE REPORT'!T29</f>
        <v>22.923976608187118</v>
      </c>
      <c r="U29" s="14" t="e">
        <f>'WEEKLY COMPETITIVE REPORT'!#REF!/Y4</f>
        <v>#REF!</v>
      </c>
      <c r="V29" s="14">
        <f t="shared" si="4"/>
        <v>161.4290541578349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2545</v>
      </c>
    </row>
    <row r="30" spans="1:25" ht="12.75">
      <c r="A30" s="51">
        <v>17</v>
      </c>
      <c r="B30" s="4">
        <f>'WEEKLY COMPETITIVE REPORT'!B30</f>
        <v>12</v>
      </c>
      <c r="C30" s="4" t="str">
        <f>'WEEKLY COMPETITIVE REPORT'!C30</f>
        <v>TRANSENDENCE</v>
      </c>
      <c r="D30" s="4" t="str">
        <f>'WEEKLY COMPETITIVE REPORT'!D30</f>
        <v>TRANSENDENCA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5</v>
      </c>
      <c r="H30" s="37">
        <f>'WEEKLY COMPETITIVE REPORT'!H30</f>
        <v>9</v>
      </c>
      <c r="I30" s="14">
        <f>'WEEKLY COMPETITIVE REPORT'!I30/Y4</f>
        <v>1150.124412496544</v>
      </c>
      <c r="J30" s="14">
        <f>'WEEKLY COMPETITIVE REPORT'!J30/Y17</f>
        <v>0.014243753981173474</v>
      </c>
      <c r="K30" s="22">
        <f>'WEEKLY COMPETITIVE REPORT'!K30</f>
        <v>140</v>
      </c>
      <c r="L30" s="22">
        <f>'WEEKLY COMPETITIVE REPORT'!L30</f>
        <v>138</v>
      </c>
      <c r="M30" s="64">
        <f>'WEEKLY COMPETITIVE REPORT'!M30</f>
        <v>3.3540372670807415</v>
      </c>
      <c r="N30" s="14">
        <f t="shared" si="3"/>
        <v>127.79160138850489</v>
      </c>
      <c r="O30" s="37">
        <f>'WEEKLY COMPETITIVE REPORT'!O30</f>
        <v>9</v>
      </c>
      <c r="P30" s="14">
        <f>'WEEKLY COMPETITIVE REPORT'!P30/Y4</f>
        <v>1339.5078794581143</v>
      </c>
      <c r="Q30" s="14">
        <f>'WEEKLY COMPETITIVE REPORT'!Q30/Y17</f>
        <v>0.021710666006086773</v>
      </c>
      <c r="R30" s="22">
        <f>'WEEKLY COMPETITIVE REPORT'!R30</f>
        <v>167</v>
      </c>
      <c r="S30" s="22">
        <f>'WEEKLY COMPETITIVE REPORT'!S30</f>
        <v>233</v>
      </c>
      <c r="T30" s="64">
        <f>'WEEKLY COMPETITIVE REPORT'!T30</f>
        <v>-21.026894865525662</v>
      </c>
      <c r="U30" s="14">
        <f>'WEEKLY COMPETITIVE REPORT'!U30/Y4</f>
        <v>34589.438761404475</v>
      </c>
      <c r="V30" s="14">
        <f t="shared" si="4"/>
        <v>148.83420882867938</v>
      </c>
      <c r="W30" s="25">
        <f t="shared" si="5"/>
        <v>35928.94664086259</v>
      </c>
      <c r="X30" s="22">
        <f>'WEEKLY COMPETITIVE REPORT'!X30</f>
        <v>4759</v>
      </c>
      <c r="Y30" s="56">
        <f>'WEEKLY COMPETITIVE REPORT'!Y30</f>
        <v>4926</v>
      </c>
    </row>
    <row r="31" spans="1:25" ht="12.75">
      <c r="A31" s="50">
        <v>18</v>
      </c>
      <c r="B31" s="4">
        <f>'WEEKLY COMPETITIVE REPORT'!B31</f>
        <v>11</v>
      </c>
      <c r="C31" s="4" t="str">
        <f>'WEEKLY COMPETITIVE REPORT'!C31</f>
        <v>NEED FOR SPEED</v>
      </c>
      <c r="D31" s="4" t="str">
        <f>'WEEKLY COMPETITIVE REPORT'!D31</f>
        <v>NEED FOR SPEED: ŽELJA PO HITROSTI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9</v>
      </c>
      <c r="H31" s="37">
        <f>'WEEKLY COMPETITIVE REPORT'!H31</f>
        <v>10</v>
      </c>
      <c r="I31" s="14">
        <f>'WEEKLY COMPETITIVE REPORT'!I31/Y4</f>
        <v>1028.476638097871</v>
      </c>
      <c r="J31" s="14">
        <f>'WEEKLY COMPETITIVE REPORT'!J31/Y17</f>
        <v>0.013199801826031567</v>
      </c>
      <c r="K31" s="22">
        <f>'WEEKLY COMPETITIVE REPORT'!K31</f>
        <v>127</v>
      </c>
      <c r="L31" s="22">
        <f>'WEEKLY COMPETITIVE REPORT'!L31</f>
        <v>125</v>
      </c>
      <c r="M31" s="64">
        <f>'WEEKLY COMPETITIVE REPORT'!M31</f>
        <v>-0.2680965147453094</v>
      </c>
      <c r="N31" s="14">
        <f t="shared" si="3"/>
        <v>102.84766380978711</v>
      </c>
      <c r="O31" s="37">
        <f>'WEEKLY COMPETITIVE REPORT'!O31</f>
        <v>10</v>
      </c>
      <c r="P31" s="14">
        <f>'WEEKLY COMPETITIVE REPORT'!P31/Y4</f>
        <v>1316.007741222007</v>
      </c>
      <c r="Q31" s="14">
        <f>'WEEKLY COMPETITIVE REPORT'!Q31/Y17</f>
        <v>0.022595371222308726</v>
      </c>
      <c r="R31" s="22">
        <f>'WEEKLY COMPETITIVE REPORT'!R31</f>
        <v>167</v>
      </c>
      <c r="S31" s="22">
        <f>'WEEKLY COMPETITIVE REPORT'!S31</f>
        <v>233</v>
      </c>
      <c r="T31" s="64">
        <f>'WEEKLY COMPETITIVE REPORT'!T31</f>
        <v>-25.450274079874703</v>
      </c>
      <c r="U31" s="14">
        <f>'WEEKLY COMPETITIVE REPORT'!U31/Y4</f>
        <v>151797.06939452584</v>
      </c>
      <c r="V31" s="14">
        <f t="shared" si="4"/>
        <v>131.6007741222007</v>
      </c>
      <c r="W31" s="25">
        <f t="shared" si="5"/>
        <v>153113.07713574785</v>
      </c>
      <c r="X31" s="22">
        <f>'WEEKLY COMPETITIVE REPORT'!X31</f>
        <v>19430</v>
      </c>
      <c r="Y31" s="56">
        <f>'WEEKLY COMPETITIVE REPORT'!Y31</f>
        <v>19597</v>
      </c>
    </row>
    <row r="32" spans="1:25" ht="12.75">
      <c r="A32" s="50">
        <v>19</v>
      </c>
      <c r="B32" s="4">
        <f>'WEEKLY COMPETITIVE REPORT'!B32</f>
        <v>17</v>
      </c>
      <c r="C32" s="4" t="str">
        <f>'WEEKLY COMPETITIVE REPORT'!C32</f>
        <v>MR. PEABODY AND SHERMAN</v>
      </c>
      <c r="D32" s="4" t="str">
        <f>'WEEKLY COMPETITIVE REPORT'!D32</f>
        <v>PUSTOLOVŠČINE GOSPODA PEABODYJA IN SHERMANA</v>
      </c>
      <c r="E32" s="4" t="str">
        <f>'WEEKLY COMPETITIVE REPORT'!E32</f>
        <v>FOX</v>
      </c>
      <c r="F32" s="4" t="str">
        <f>'WEEKLY COMPETITIVE REPORT'!F32</f>
        <v>Blitz</v>
      </c>
      <c r="G32" s="37">
        <f>'WEEKLY COMPETITIVE REPORT'!G32</f>
        <v>11</v>
      </c>
      <c r="H32" s="37">
        <f>'WEEKLY COMPETITIVE REPORT'!H32</f>
        <v>24</v>
      </c>
      <c r="I32" s="14">
        <f>'WEEKLY COMPETITIVE REPORT'!I32/Y4</f>
        <v>873.6521979541055</v>
      </c>
      <c r="J32" s="14">
        <f>'WEEKLY COMPETITIVE REPORT'!J32/Y17</f>
        <v>0.006210630617878123</v>
      </c>
      <c r="K32" s="22">
        <f>'WEEKLY COMPETITIVE REPORT'!K32</f>
        <v>116</v>
      </c>
      <c r="L32" s="22">
        <f>'WEEKLY COMPETITIVE REPORT'!L32</f>
        <v>67</v>
      </c>
      <c r="M32" s="64">
        <f>'WEEKLY COMPETITIVE REPORT'!M32</f>
        <v>80.05698005698005</v>
      </c>
      <c r="N32" s="14">
        <f t="shared" si="3"/>
        <v>36.4021749147544</v>
      </c>
      <c r="O32" s="37">
        <f>'WEEKLY COMPETITIVE REPORT'!O32</f>
        <v>24</v>
      </c>
      <c r="P32" s="14">
        <f>'WEEKLY COMPETITIVE REPORT'!P32/Y4</f>
        <v>938.6231683715786</v>
      </c>
      <c r="Q32" s="14">
        <f>'WEEKLY COMPETITIVE REPORT'!Q32/Y17</f>
        <v>0.012191237879538538</v>
      </c>
      <c r="R32" s="22">
        <f>'WEEKLY COMPETITIVE REPORT'!R32</f>
        <v>125</v>
      </c>
      <c r="S32" s="22">
        <f>'WEEKLY COMPETITIVE REPORT'!S32</f>
        <v>136</v>
      </c>
      <c r="T32" s="64">
        <f>'WEEKLY COMPETITIVE REPORT'!T32</f>
        <v>-1.451378809869368</v>
      </c>
      <c r="U32" s="14">
        <f>'WEEKLY COMPETITIVE REPORT'!U32/Y4</f>
        <v>119921.2054188554</v>
      </c>
      <c r="V32" s="14">
        <f t="shared" si="4"/>
        <v>39.10929868214911</v>
      </c>
      <c r="W32" s="25">
        <f t="shared" si="5"/>
        <v>120859.82858722698</v>
      </c>
      <c r="X32" s="22">
        <f>'WEEKLY COMPETITIVE REPORT'!X32</f>
        <v>16376</v>
      </c>
      <c r="Y32" s="56">
        <f>'WEEKLY COMPETITIVE REPORT'!Y32</f>
        <v>16501</v>
      </c>
    </row>
    <row r="33" spans="1:25" ht="13.5" thickBot="1">
      <c r="A33" s="50">
        <v>20</v>
      </c>
      <c r="B33" s="4">
        <f>'WEEKLY COMPETITIVE REPORT'!B33</f>
        <v>15</v>
      </c>
      <c r="C33" s="4" t="str">
        <f>'WEEKLY COMPETITIVE REPORT'!C33</f>
        <v>CAPTAIN AMERICA: WINTER SOLDIER</v>
      </c>
      <c r="D33" s="4" t="str">
        <f>'WEEKLY COMPETITIVE REPORT'!D33</f>
        <v>STOTNIK AMERIKA: ZIMSKI VOJAK</v>
      </c>
      <c r="E33" s="4" t="str">
        <f>'WEEKLY COMPETITIVE REPORT'!E33</f>
        <v>BVI</v>
      </c>
      <c r="F33" s="4" t="str">
        <f>'WEEKLY COMPETITIVE REPORT'!F33</f>
        <v>CENEX</v>
      </c>
      <c r="G33" s="37">
        <f>'WEEKLY COMPETITIVE REPORT'!G33</f>
        <v>7</v>
      </c>
      <c r="H33" s="37">
        <f>'WEEKLY COMPETITIVE REPORT'!H33</f>
        <v>16</v>
      </c>
      <c r="I33" s="14">
        <f>'WEEKLY COMPETITIVE REPORT'!I33/Y4</f>
        <v>688.4158142106718</v>
      </c>
      <c r="J33" s="14">
        <f>'WEEKLY COMPETITIVE REPORT'!J33/Y17</f>
        <v>0.012598202279000636</v>
      </c>
      <c r="K33" s="22">
        <f>'WEEKLY COMPETITIVE REPORT'!K33</f>
        <v>92</v>
      </c>
      <c r="L33" s="22">
        <f>'WEEKLY COMPETITIVE REPORT'!L33</f>
        <v>137</v>
      </c>
      <c r="M33" s="64">
        <f>'WEEKLY COMPETITIVE REPORT'!M33</f>
        <v>-30.056179775280896</v>
      </c>
      <c r="N33" s="14">
        <f t="shared" si="3"/>
        <v>43.02598838816699</v>
      </c>
      <c r="O33" s="37">
        <f>'WEEKLY COMPETITIVE REPORT'!O33</f>
        <v>16</v>
      </c>
      <c r="P33" s="14">
        <f>'WEEKLY COMPETITIVE REPORT'!P33/Y4</f>
        <v>855.681504008847</v>
      </c>
      <c r="Q33" s="14">
        <f>'WEEKLY COMPETITIVE REPORT'!Q33/Y17</f>
        <v>0.017517163281194705</v>
      </c>
      <c r="R33" s="22">
        <f>'WEEKLY COMPETITIVE REPORT'!R33</f>
        <v>117</v>
      </c>
      <c r="S33" s="22">
        <f>'WEEKLY COMPETITIVE REPORT'!S33</f>
        <v>201</v>
      </c>
      <c r="T33" s="64">
        <f>'WEEKLY COMPETITIVE REPORT'!T33</f>
        <v>-37.474747474747474</v>
      </c>
      <c r="U33" s="14">
        <f>'WEEKLY COMPETITIVE REPORT'!U33/Y4</f>
        <v>80342.82554603262</v>
      </c>
      <c r="V33" s="14">
        <f t="shared" si="4"/>
        <v>53.48009400055294</v>
      </c>
      <c r="W33" s="25">
        <f t="shared" si="5"/>
        <v>81198.50705004146</v>
      </c>
      <c r="X33" s="22">
        <f>'WEEKLY COMPETITIVE REPORT'!X33</f>
        <v>10488</v>
      </c>
      <c r="Y33" s="56">
        <f>'WEEKLY COMPETITIVE REPORT'!Y33</f>
        <v>10605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228</v>
      </c>
      <c r="I34" s="32">
        <f>SUM(I14:I33)</f>
        <v>156309.09593585838</v>
      </c>
      <c r="J34" s="31">
        <f>SUM(J14:J33)</f>
        <v>85568.23195301152</v>
      </c>
      <c r="K34" s="31">
        <f>SUM(K14:K33)</f>
        <v>19888</v>
      </c>
      <c r="L34" s="31">
        <f>SUM(L14:L33)</f>
        <v>12088</v>
      </c>
      <c r="M34" s="64">
        <f>'WEEKLY COMPETITIVE REPORT'!M34</f>
        <v>70.01308093641464</v>
      </c>
      <c r="N34" s="32">
        <f>I34/H34</f>
        <v>685.5662102449929</v>
      </c>
      <c r="O34" s="40">
        <f>'WEEKLY COMPETITIVE REPORT'!O34</f>
        <v>228</v>
      </c>
      <c r="P34" s="31">
        <f>SUM(P14:P33)</f>
        <v>204329.55487973464</v>
      </c>
      <c r="Q34" s="31">
        <f>SUM(Q14:Q33)</f>
        <v>125148.04723383179</v>
      </c>
      <c r="R34" s="31">
        <f>SUM(R14:R33)</f>
        <v>27430</v>
      </c>
      <c r="S34" s="31">
        <f>SUM(S14:S33)</f>
        <v>19220</v>
      </c>
      <c r="T34" s="65">
        <f>P34/Q34-100%</f>
        <v>0.6327027020881664</v>
      </c>
      <c r="U34" s="31" t="e">
        <f>SUM(U14:U33)</f>
        <v>#REF!</v>
      </c>
      <c r="V34" s="32">
        <f>P34/O34</f>
        <v>896.1822582444502</v>
      </c>
      <c r="W34" s="31" t="e">
        <f>SUM(W14:W33)</f>
        <v>#REF!</v>
      </c>
      <c r="X34" s="31" t="e">
        <f>SUM(X14:X33)</f>
        <v>#REF!</v>
      </c>
      <c r="Y34" s="35">
        <f>SUM(Y14:Y33)</f>
        <v>234673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2014-05-22T11:49:53Z</dcterms:modified>
  <cp:category/>
  <cp:version/>
  <cp:contentType/>
  <cp:contentStatus/>
</cp:coreProperties>
</file>