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25" yWindow="900" windowWidth="22200" windowHeight="979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<sst xmlns="http://schemas.openxmlformats.org/spreadsheetml/2006/main" count="251" uniqueCount="88">
  <si>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</si>
  <si>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</si>
  <si>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</si>
  <si>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</si>
  <si>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</si>
  <si>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</si>
  <si>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</si>
  <si>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</si>
  <si>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</si>
  <si>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</si>
  <si>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</si>
  <si>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</si>
  <si>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</si>
  <si>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</si>
  <si>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</si>
  <si>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</si>
  <si>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</si>
  <si>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</si>
  <si>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</si>
  <si>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</si>
  <si>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</si>
  <si>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</si>
  <si>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</si>
  <si>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</si>
  <si>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</si>
  <si>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</si>
  <si>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</si>
  <si>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</si>
  <si>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</si>
  <si>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</si>
  <si>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</si>
  <si>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</si>
  <si>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</si>
  <si>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</si>
  <si>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</si>
  <si>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</si>
  <si>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</si>
  <si>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</si>
  <si>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</si>
  <si>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</si>
  <si>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</si>
  <si>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</si>
  <si>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</si>
  <si>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</si>
  <si>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</si>
  <si>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</si>
  <si>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IND</t>
  </si>
  <si>
    <t>Cinemania</t>
  </si>
  <si>
    <t>BVI</t>
  </si>
  <si>
    <t>CENEX</t>
  </si>
  <si>
    <t>FOX</t>
  </si>
  <si>
    <t>New</t>
  </si>
  <si>
    <t>RIO 2</t>
  </si>
  <si>
    <t>OTHER WOMAN</t>
  </si>
  <si>
    <t>MAŠČEVANJE V VISKOIH PETAH</t>
  </si>
  <si>
    <t>NEIGHBORS</t>
  </si>
  <si>
    <t>SOSEDI</t>
  </si>
  <si>
    <t>UNI</t>
  </si>
  <si>
    <t>NUT JOB</t>
  </si>
  <si>
    <t>TRD OREH</t>
  </si>
  <si>
    <t>GODZILLA (2014)</t>
  </si>
  <si>
    <t>GODZILA</t>
  </si>
  <si>
    <t>WB</t>
  </si>
  <si>
    <t>WALK OF SHAME</t>
  </si>
  <si>
    <t>SEKS NA EKS</t>
  </si>
  <si>
    <t>X-MEN DAYS OF FUTURE PAST</t>
  </si>
  <si>
    <t>MOŽJE X: DNEVI PRIHODNJE PRETEKLOSTI</t>
  </si>
  <si>
    <t>GRACE OF MONACO</t>
  </si>
  <si>
    <t>GRACE MONAŠKA</t>
  </si>
  <si>
    <t>EDGE OF TOMORROW</t>
  </si>
  <si>
    <t>HOUSE OF MAGIC</t>
  </si>
  <si>
    <t>MALEFICENT</t>
  </si>
  <si>
    <t>ZLOHOTNICA</t>
  </si>
  <si>
    <t>NA ROBU JUTRIŠNJEGA DNE</t>
  </si>
  <si>
    <t>HIŠA VELIKEGA ČARODEJA</t>
  </si>
  <si>
    <t>MILLION WAYS TO DIE IN THE WEST</t>
  </si>
  <si>
    <t>KAKO NE UMRETI NA ZAHODU</t>
  </si>
  <si>
    <t>BEKAS</t>
  </si>
  <si>
    <t>19 - Jun</t>
  </si>
  <si>
    <t>25 - Jun</t>
  </si>
  <si>
    <t>20 - Jun</t>
  </si>
  <si>
    <t>22 - Jun</t>
  </si>
  <si>
    <t>9 MOIS FERME</t>
  </si>
  <si>
    <t>9 MESECEV ŠOKA</t>
  </si>
  <si>
    <t>HOW TO TRAIN YOUR DRAGON 2</t>
  </si>
  <si>
    <t>KAKO IZURITI SVOJEGA ZMAJA 2</t>
  </si>
  <si>
    <t>ONLY LOVERS LEFT ALIVE</t>
  </si>
  <si>
    <t>VEČNA LJUBIMCA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</si>
</sst>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  <numFmt numFmtId="203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29" xfId="0" applyNumberFormat="1" applyFont="1" applyFill="1" applyBorder="1" applyAlignment="1">
      <alignment horizontal="right"/>
    </xf>
    <xf numFmtId="3" fontId="6" fillId="0" borderId="36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0" fontId="4" fillId="0" borderId="12" xfId="0" applyFont="1" applyBorder="1" applyAlignment="1">
      <alignment/>
    </xf>
    <xf numFmtId="0" fontId="4" fillId="0" borderId="37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  <xf numFmtId="3" fontId="6" fillId="0" borderId="10" xfId="0" applyNumberFormat="1" applyFont="1" applyFill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A1">
      <selection activeCell="Y12" sqref="Y12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8.574218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91" t="s">
        <v>1</v>
      </c>
      <c r="D4" s="92"/>
      <c r="E4" s="8"/>
      <c r="F4" s="8"/>
      <c r="G4" s="19" t="s">
        <v>2</v>
      </c>
      <c r="H4" s="20"/>
      <c r="I4" s="20"/>
      <c r="J4" s="20"/>
      <c r="K4" s="78" t="s">
        <v>80</v>
      </c>
      <c r="L4" s="20"/>
      <c r="M4" s="79" t="s">
        <v>81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0.7234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7" t="s">
        <v>78</v>
      </c>
      <c r="L5" s="7"/>
      <c r="M5" s="80" t="s">
        <v>79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25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85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5">
        <v>41817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 t="s">
        <v>51</v>
      </c>
      <c r="C14" s="4" t="s">
        <v>84</v>
      </c>
      <c r="D14" s="4" t="s">
        <v>85</v>
      </c>
      <c r="E14" s="15" t="s">
        <v>50</v>
      </c>
      <c r="F14" s="15" t="s">
        <v>42</v>
      </c>
      <c r="G14" s="37">
        <v>1</v>
      </c>
      <c r="H14" s="37">
        <v>22</v>
      </c>
      <c r="I14" s="14">
        <v>21419</v>
      </c>
      <c r="J14" s="14"/>
      <c r="K14" s="97">
        <v>3315</v>
      </c>
      <c r="L14" s="97"/>
      <c r="M14" s="64"/>
      <c r="N14" s="14">
        <f>I14/H14</f>
        <v>973.5909090909091</v>
      </c>
      <c r="O14" s="73">
        <v>22</v>
      </c>
      <c r="P14" s="22">
        <v>58846</v>
      </c>
      <c r="Q14" s="22"/>
      <c r="R14" s="22">
        <v>11404</v>
      </c>
      <c r="S14" s="22"/>
      <c r="T14" s="64"/>
      <c r="U14" s="74">
        <v>6646</v>
      </c>
      <c r="V14" s="14"/>
      <c r="W14" s="74">
        <f>SUM(U14,P14)</f>
        <v>65492</v>
      </c>
      <c r="X14" s="74">
        <v>1087</v>
      </c>
      <c r="Y14" s="75">
        <f>SUM(X14,R14)</f>
        <v>12491</v>
      </c>
    </row>
    <row r="15" spans="1:25" ht="12.75">
      <c r="A15" s="72">
        <v>2</v>
      </c>
      <c r="B15" s="72">
        <v>1</v>
      </c>
      <c r="C15" s="4" t="s">
        <v>75</v>
      </c>
      <c r="D15" s="4" t="s">
        <v>76</v>
      </c>
      <c r="E15" s="15" t="s">
        <v>57</v>
      </c>
      <c r="F15" s="15" t="s">
        <v>36</v>
      </c>
      <c r="G15" s="37">
        <v>3</v>
      </c>
      <c r="H15" s="37">
        <v>9</v>
      </c>
      <c r="I15" s="14">
        <v>7792</v>
      </c>
      <c r="J15" s="14">
        <v>10839</v>
      </c>
      <c r="K15" s="14">
        <v>1386</v>
      </c>
      <c r="L15" s="14">
        <v>1939</v>
      </c>
      <c r="M15" s="64">
        <f>(I15/J15*100)-100</f>
        <v>-28.111449395700703</v>
      </c>
      <c r="N15" s="14">
        <f>I15/H15</f>
        <v>865.7777777777778</v>
      </c>
      <c r="O15" s="73">
        <v>9</v>
      </c>
      <c r="P15" s="14">
        <v>20983</v>
      </c>
      <c r="Q15" s="14">
        <v>16665</v>
      </c>
      <c r="R15" s="14">
        <v>4032</v>
      </c>
      <c r="S15" s="14">
        <v>3237</v>
      </c>
      <c r="T15" s="64">
        <f>(P15/Q15*100)-100</f>
        <v>25.91059105910591</v>
      </c>
      <c r="U15" s="24">
        <v>32217</v>
      </c>
      <c r="V15" s="14">
        <f>P15/O15</f>
        <v>2331.4444444444443</v>
      </c>
      <c r="W15" s="74">
        <f>SUM(U15,P15)</f>
        <v>53200</v>
      </c>
      <c r="X15" s="74">
        <v>6330</v>
      </c>
      <c r="Y15" s="75">
        <f>SUM(X15,R15)</f>
        <v>10362</v>
      </c>
    </row>
    <row r="16" spans="1:25" ht="12.75">
      <c r="A16" s="72">
        <v>3</v>
      </c>
      <c r="B16" s="72">
        <v>3</v>
      </c>
      <c r="C16" s="4" t="s">
        <v>55</v>
      </c>
      <c r="D16" s="4" t="s">
        <v>56</v>
      </c>
      <c r="E16" s="15" t="s">
        <v>57</v>
      </c>
      <c r="F16" s="15" t="s">
        <v>36</v>
      </c>
      <c r="G16" s="37">
        <v>7</v>
      </c>
      <c r="H16" s="37">
        <v>9</v>
      </c>
      <c r="I16" s="24">
        <v>6862</v>
      </c>
      <c r="J16" s="24">
        <v>8162</v>
      </c>
      <c r="K16" s="96">
        <v>1259</v>
      </c>
      <c r="L16" s="96">
        <v>1530</v>
      </c>
      <c r="M16" s="64">
        <f>(I16/J16*100)-100</f>
        <v>-15.927468757657437</v>
      </c>
      <c r="N16" s="14">
        <f>I16/H16</f>
        <v>762.4444444444445</v>
      </c>
      <c r="O16" s="37">
        <v>9</v>
      </c>
      <c r="P16" s="22">
        <v>18550</v>
      </c>
      <c r="Q16" s="22">
        <v>13232</v>
      </c>
      <c r="R16" s="22">
        <v>3624</v>
      </c>
      <c r="S16" s="22">
        <v>2745</v>
      </c>
      <c r="T16" s="64">
        <f>(P16/Q16*100)-100</f>
        <v>40.19044740024185</v>
      </c>
      <c r="U16" s="74">
        <v>141157</v>
      </c>
      <c r="V16" s="14">
        <f>P16/O16</f>
        <v>2061.1111111111113</v>
      </c>
      <c r="W16" s="74">
        <f>SUM(U16,P16)</f>
        <v>159707</v>
      </c>
      <c r="X16" s="74">
        <v>28145</v>
      </c>
      <c r="Y16" s="75">
        <f>SUM(X16,R16)</f>
        <v>31769</v>
      </c>
    </row>
    <row r="17" spans="1:25" ht="12.75">
      <c r="A17" s="72">
        <v>4</v>
      </c>
      <c r="B17" s="72">
        <v>2</v>
      </c>
      <c r="C17" s="4" t="s">
        <v>71</v>
      </c>
      <c r="D17" s="4" t="s">
        <v>72</v>
      </c>
      <c r="E17" s="15" t="s">
        <v>48</v>
      </c>
      <c r="F17" s="15" t="s">
        <v>49</v>
      </c>
      <c r="G17" s="37">
        <v>4</v>
      </c>
      <c r="H17" s="37">
        <v>16</v>
      </c>
      <c r="I17" s="24">
        <v>6012</v>
      </c>
      <c r="J17" s="24">
        <v>9084</v>
      </c>
      <c r="K17" s="99">
        <v>1102</v>
      </c>
      <c r="L17" s="99">
        <v>1610</v>
      </c>
      <c r="M17" s="64">
        <f>(I17/J17*100)-100</f>
        <v>-33.81770145310435</v>
      </c>
      <c r="N17" s="14">
        <f>I17/H17</f>
        <v>375.75</v>
      </c>
      <c r="O17" s="38">
        <v>16</v>
      </c>
      <c r="P17" s="14">
        <v>18259</v>
      </c>
      <c r="Q17" s="14">
        <v>14310</v>
      </c>
      <c r="R17" s="14">
        <v>3535</v>
      </c>
      <c r="S17" s="14">
        <v>2759</v>
      </c>
      <c r="T17" s="64">
        <f>(P17/Q17*100)-100</f>
        <v>27.596086652690417</v>
      </c>
      <c r="U17" s="74">
        <v>50235</v>
      </c>
      <c r="V17" s="24">
        <f>P17/O17</f>
        <v>1141.1875</v>
      </c>
      <c r="W17" s="74">
        <f>SUM(U17,P17)</f>
        <v>68494</v>
      </c>
      <c r="X17" s="74">
        <v>9696</v>
      </c>
      <c r="Y17" s="75">
        <f>SUM(X17,R17)</f>
        <v>13231</v>
      </c>
    </row>
    <row r="18" spans="1:25" ht="13.5" customHeight="1">
      <c r="A18" s="72">
        <v>5</v>
      </c>
      <c r="B18" s="72">
        <v>7</v>
      </c>
      <c r="C18" s="4" t="s">
        <v>52</v>
      </c>
      <c r="D18" s="4" t="s">
        <v>52</v>
      </c>
      <c r="E18" s="15" t="s">
        <v>50</v>
      </c>
      <c r="F18" s="15" t="s">
        <v>42</v>
      </c>
      <c r="G18" s="37">
        <v>11</v>
      </c>
      <c r="H18" s="37">
        <v>23</v>
      </c>
      <c r="I18" s="14">
        <v>1938</v>
      </c>
      <c r="J18" s="14">
        <v>2565</v>
      </c>
      <c r="K18" s="99">
        <v>369</v>
      </c>
      <c r="L18" s="99">
        <v>488</v>
      </c>
      <c r="M18" s="64">
        <f>(I18/J18*100)-100</f>
        <v>-24.444444444444443</v>
      </c>
      <c r="N18" s="14">
        <f>I18/H18</f>
        <v>84.26086956521739</v>
      </c>
      <c r="O18" s="38">
        <v>23</v>
      </c>
      <c r="P18" s="14">
        <v>10121</v>
      </c>
      <c r="Q18" s="14">
        <v>4421</v>
      </c>
      <c r="R18" s="14">
        <v>2019</v>
      </c>
      <c r="S18" s="14">
        <v>917</v>
      </c>
      <c r="T18" s="64">
        <f>(P18/Q18*100)-100</f>
        <v>128.9301063107894</v>
      </c>
      <c r="U18" s="74">
        <v>321821</v>
      </c>
      <c r="V18" s="24">
        <f>P18/O18</f>
        <v>440.04347826086956</v>
      </c>
      <c r="W18" s="74">
        <f>SUM(U18,P18)</f>
        <v>331942</v>
      </c>
      <c r="X18" s="74">
        <v>61386</v>
      </c>
      <c r="Y18" s="75">
        <f>SUM(X18,R18)</f>
        <v>63405</v>
      </c>
    </row>
    <row r="19" spans="1:25" ht="12.75">
      <c r="A19" s="72">
        <v>6</v>
      </c>
      <c r="B19" s="72">
        <v>4</v>
      </c>
      <c r="C19" s="4" t="s">
        <v>65</v>
      </c>
      <c r="D19" s="4" t="s">
        <v>66</v>
      </c>
      <c r="E19" s="15" t="s">
        <v>50</v>
      </c>
      <c r="F19" s="15" t="s">
        <v>42</v>
      </c>
      <c r="G19" s="37">
        <v>5</v>
      </c>
      <c r="H19" s="37">
        <v>12</v>
      </c>
      <c r="I19" s="24">
        <v>3025</v>
      </c>
      <c r="J19" s="24">
        <v>4125</v>
      </c>
      <c r="K19" s="98">
        <v>513</v>
      </c>
      <c r="L19" s="98">
        <v>691</v>
      </c>
      <c r="M19" s="64">
        <f>(I19/J19*100)-100</f>
        <v>-26.66666666666667</v>
      </c>
      <c r="N19" s="14">
        <f>I19/H19</f>
        <v>252.08333333333334</v>
      </c>
      <c r="O19" s="73">
        <v>12</v>
      </c>
      <c r="P19" s="93">
        <v>7575</v>
      </c>
      <c r="Q19" s="93">
        <v>6629</v>
      </c>
      <c r="R19" s="93">
        <v>1375</v>
      </c>
      <c r="S19" s="93">
        <v>1215</v>
      </c>
      <c r="T19" s="64">
        <f>(P19/Q19*100)-100</f>
        <v>14.27062905415599</v>
      </c>
      <c r="U19" s="74">
        <v>54186</v>
      </c>
      <c r="V19" s="14">
        <f>P19/O19</f>
        <v>631.25</v>
      </c>
      <c r="W19" s="74">
        <f>SUM(U19,P19)</f>
        <v>61761</v>
      </c>
      <c r="X19" s="74">
        <v>10027</v>
      </c>
      <c r="Y19" s="75">
        <f>SUM(X19,R19)</f>
        <v>11402</v>
      </c>
    </row>
    <row r="20" spans="1:25" ht="12.75">
      <c r="A20" s="72">
        <v>7</v>
      </c>
      <c r="B20" s="72">
        <v>6</v>
      </c>
      <c r="C20" s="89" t="s">
        <v>70</v>
      </c>
      <c r="D20" s="89" t="s">
        <v>74</v>
      </c>
      <c r="E20" s="15" t="s">
        <v>46</v>
      </c>
      <c r="F20" s="15" t="s">
        <v>42</v>
      </c>
      <c r="G20" s="37">
        <v>4</v>
      </c>
      <c r="H20" s="37">
        <v>7</v>
      </c>
      <c r="I20" s="24">
        <v>1555</v>
      </c>
      <c r="J20" s="24">
        <v>2687</v>
      </c>
      <c r="K20" s="14">
        <v>344</v>
      </c>
      <c r="L20" s="14">
        <v>527</v>
      </c>
      <c r="M20" s="64">
        <f>(I20/J20*100)-100</f>
        <v>-42.12876814291031</v>
      </c>
      <c r="N20" s="14">
        <f>I20/H20</f>
        <v>222.14285714285714</v>
      </c>
      <c r="O20" s="37">
        <v>7</v>
      </c>
      <c r="P20" s="14">
        <v>5574</v>
      </c>
      <c r="Q20" s="14">
        <v>5023</v>
      </c>
      <c r="R20" s="14">
        <v>1178</v>
      </c>
      <c r="S20" s="14">
        <v>1095</v>
      </c>
      <c r="T20" s="64">
        <f>(P20/Q20*100)-100</f>
        <v>10.969540115468845</v>
      </c>
      <c r="U20" s="95">
        <v>14507</v>
      </c>
      <c r="V20" s="14">
        <f>P20/O20</f>
        <v>796.2857142857143</v>
      </c>
      <c r="W20" s="74">
        <f>SUM(U20,P20)</f>
        <v>20081</v>
      </c>
      <c r="X20" s="74">
        <v>3035</v>
      </c>
      <c r="Y20" s="75">
        <f>SUM(X20,R20)</f>
        <v>4213</v>
      </c>
    </row>
    <row r="21" spans="1:25" ht="12.75">
      <c r="A21" s="72">
        <v>8</v>
      </c>
      <c r="B21" s="72">
        <v>5</v>
      </c>
      <c r="C21" s="4" t="s">
        <v>69</v>
      </c>
      <c r="D21" s="4" t="s">
        <v>73</v>
      </c>
      <c r="E21" s="15" t="s">
        <v>62</v>
      </c>
      <c r="F21" s="15" t="s">
        <v>42</v>
      </c>
      <c r="G21" s="37">
        <v>4</v>
      </c>
      <c r="H21" s="37">
        <v>9</v>
      </c>
      <c r="I21" s="14">
        <v>2297</v>
      </c>
      <c r="J21" s="14">
        <v>3525</v>
      </c>
      <c r="K21" s="22">
        <v>343</v>
      </c>
      <c r="L21" s="22">
        <v>543</v>
      </c>
      <c r="M21" s="64">
        <f>(I21/J21*100)-100</f>
        <v>-34.836879432624116</v>
      </c>
      <c r="N21" s="14">
        <f>I21/H21</f>
        <v>255.22222222222223</v>
      </c>
      <c r="O21" s="73">
        <v>9</v>
      </c>
      <c r="P21" s="14">
        <v>5381</v>
      </c>
      <c r="Q21" s="14">
        <v>5719</v>
      </c>
      <c r="R21" s="14">
        <v>861</v>
      </c>
      <c r="S21" s="14">
        <v>971</v>
      </c>
      <c r="T21" s="64">
        <f>(P21/Q21*100)-100</f>
        <v>-5.9101241475782444</v>
      </c>
      <c r="U21" s="95">
        <v>23300</v>
      </c>
      <c r="V21" s="14">
        <f>P21/O21</f>
        <v>597.8888888888889</v>
      </c>
      <c r="W21" s="74">
        <f>SUM(U21,P21)</f>
        <v>28681</v>
      </c>
      <c r="X21" s="74">
        <v>3898</v>
      </c>
      <c r="Y21" s="75">
        <f>SUM(X21,R21)</f>
        <v>4759</v>
      </c>
    </row>
    <row r="22" spans="1:25" ht="12.75">
      <c r="A22" s="72">
        <v>9</v>
      </c>
      <c r="B22" s="72">
        <v>10</v>
      </c>
      <c r="C22" s="89" t="s">
        <v>58</v>
      </c>
      <c r="D22" s="89" t="s">
        <v>59</v>
      </c>
      <c r="E22" s="15" t="s">
        <v>46</v>
      </c>
      <c r="F22" s="15" t="s">
        <v>42</v>
      </c>
      <c r="G22" s="37">
        <v>7</v>
      </c>
      <c r="H22" s="37">
        <v>11</v>
      </c>
      <c r="I22" s="24">
        <v>1075</v>
      </c>
      <c r="J22" s="24">
        <v>1945</v>
      </c>
      <c r="K22" s="24">
        <v>208</v>
      </c>
      <c r="L22" s="24">
        <v>374</v>
      </c>
      <c r="M22" s="64">
        <f>(I22/J22*100)-100</f>
        <v>-44.73007712082262</v>
      </c>
      <c r="N22" s="14">
        <f>I22/H22</f>
        <v>97.72727272727273</v>
      </c>
      <c r="O22" s="73">
        <v>11</v>
      </c>
      <c r="P22" s="14">
        <v>5089</v>
      </c>
      <c r="Q22" s="14">
        <v>3278</v>
      </c>
      <c r="R22" s="14">
        <v>1046</v>
      </c>
      <c r="S22" s="14">
        <v>660</v>
      </c>
      <c r="T22" s="64">
        <f>(P22/Q22*100)-100</f>
        <v>55.24710189139719</v>
      </c>
      <c r="U22" s="74">
        <v>30333</v>
      </c>
      <c r="V22" s="14">
        <f>P22/O22</f>
        <v>462.6363636363636</v>
      </c>
      <c r="W22" s="74">
        <f>SUM(U22,P22)</f>
        <v>35422</v>
      </c>
      <c r="X22" s="74">
        <v>6401</v>
      </c>
      <c r="Y22" s="75">
        <f>SUM(X22,R22)</f>
        <v>7447</v>
      </c>
    </row>
    <row r="23" spans="1:25" ht="12.75">
      <c r="A23" s="72">
        <v>10</v>
      </c>
      <c r="B23" s="72">
        <v>9</v>
      </c>
      <c r="C23" s="4" t="s">
        <v>53</v>
      </c>
      <c r="D23" s="4" t="s">
        <v>54</v>
      </c>
      <c r="E23" s="15" t="s">
        <v>50</v>
      </c>
      <c r="F23" s="15" t="s">
        <v>42</v>
      </c>
      <c r="G23" s="37">
        <v>9</v>
      </c>
      <c r="H23" s="37">
        <v>9</v>
      </c>
      <c r="I23" s="24">
        <v>1708</v>
      </c>
      <c r="J23" s="24">
        <v>2274</v>
      </c>
      <c r="K23" s="24">
        <v>295</v>
      </c>
      <c r="L23" s="24">
        <v>419</v>
      </c>
      <c r="M23" s="64">
        <f>(I23/J23*100)-100</f>
        <v>-24.890061565523297</v>
      </c>
      <c r="N23" s="14">
        <f>I23/H23</f>
        <v>189.77777777777777</v>
      </c>
      <c r="O23" s="38">
        <v>9</v>
      </c>
      <c r="P23" s="14">
        <v>4993</v>
      </c>
      <c r="Q23" s="14">
        <v>3790</v>
      </c>
      <c r="R23" s="14">
        <v>913</v>
      </c>
      <c r="S23" s="14">
        <v>774</v>
      </c>
      <c r="T23" s="64">
        <f>(P23/Q23*100)-100</f>
        <v>31.741424802110828</v>
      </c>
      <c r="U23" s="74">
        <v>147803</v>
      </c>
      <c r="V23" s="14">
        <f>P23/O23</f>
        <v>554.7777777777778</v>
      </c>
      <c r="W23" s="74">
        <f>SUM(U23,P23)</f>
        <v>152796</v>
      </c>
      <c r="X23" s="76">
        <v>28745</v>
      </c>
      <c r="Y23" s="75">
        <f>SUM(X23,R23)</f>
        <v>29658</v>
      </c>
    </row>
    <row r="24" spans="1:25" ht="12.75">
      <c r="A24" s="72">
        <v>11</v>
      </c>
      <c r="B24" s="72">
        <v>8</v>
      </c>
      <c r="C24" s="4" t="s">
        <v>67</v>
      </c>
      <c r="D24" s="4" t="s">
        <v>68</v>
      </c>
      <c r="E24" s="15" t="s">
        <v>46</v>
      </c>
      <c r="F24" s="15" t="s">
        <v>42</v>
      </c>
      <c r="G24" s="37">
        <v>5</v>
      </c>
      <c r="H24" s="37">
        <v>11</v>
      </c>
      <c r="I24" s="24">
        <v>1295</v>
      </c>
      <c r="J24" s="24">
        <v>2378</v>
      </c>
      <c r="K24" s="24">
        <v>244</v>
      </c>
      <c r="L24" s="24">
        <v>437</v>
      </c>
      <c r="M24" s="64">
        <f>(I24/J24*100)-100</f>
        <v>-45.54247266610597</v>
      </c>
      <c r="N24" s="14">
        <f>I24/H24</f>
        <v>117.72727272727273</v>
      </c>
      <c r="O24" s="73">
        <v>11</v>
      </c>
      <c r="P24" s="14">
        <v>4390</v>
      </c>
      <c r="Q24" s="14">
        <v>3949</v>
      </c>
      <c r="R24" s="14">
        <v>852</v>
      </c>
      <c r="S24" s="14">
        <v>787</v>
      </c>
      <c r="T24" s="64">
        <f>(P24/Q24*100)-100</f>
        <v>11.167384147885542</v>
      </c>
      <c r="U24" s="74">
        <v>27568</v>
      </c>
      <c r="V24" s="14">
        <f>P24/O24</f>
        <v>399.09090909090907</v>
      </c>
      <c r="W24" s="74">
        <f>SUM(U24,P24)</f>
        <v>31958</v>
      </c>
      <c r="X24" s="76">
        <v>5573</v>
      </c>
      <c r="Y24" s="75">
        <f>SUM(X24,R24)</f>
        <v>6425</v>
      </c>
    </row>
    <row r="25" spans="1:25" ht="12.75" customHeight="1">
      <c r="A25" s="72">
        <v>12</v>
      </c>
      <c r="B25" s="72" t="s">
        <v>51</v>
      </c>
      <c r="C25" s="4" t="s">
        <v>82</v>
      </c>
      <c r="D25" s="4" t="s">
        <v>83</v>
      </c>
      <c r="E25" s="15" t="s">
        <v>46</v>
      </c>
      <c r="F25" s="15" t="s">
        <v>36</v>
      </c>
      <c r="G25" s="37">
        <v>1</v>
      </c>
      <c r="H25" s="37">
        <v>9</v>
      </c>
      <c r="I25" s="24">
        <v>1563</v>
      </c>
      <c r="J25" s="24"/>
      <c r="K25" s="24">
        <v>277</v>
      </c>
      <c r="L25" s="24"/>
      <c r="M25" s="64"/>
      <c r="N25" s="14">
        <f>I25/H25</f>
        <v>173.66666666666666</v>
      </c>
      <c r="O25" s="73">
        <v>9</v>
      </c>
      <c r="P25" s="14">
        <v>4220</v>
      </c>
      <c r="Q25" s="14"/>
      <c r="R25" s="24">
        <v>809</v>
      </c>
      <c r="S25" s="24"/>
      <c r="T25" s="64"/>
      <c r="U25" s="76"/>
      <c r="V25" s="14">
        <f>P25/O25</f>
        <v>468.8888888888889</v>
      </c>
      <c r="W25" s="74">
        <f>SUM(U25,P25)</f>
        <v>4220</v>
      </c>
      <c r="X25" s="74"/>
      <c r="Y25" s="75">
        <f>SUM(X25,R25)</f>
        <v>809</v>
      </c>
    </row>
    <row r="26" spans="1:25" ht="12.75" customHeight="1">
      <c r="A26" s="72">
        <v>13</v>
      </c>
      <c r="B26" s="72">
        <v>11</v>
      </c>
      <c r="C26" s="4" t="s">
        <v>60</v>
      </c>
      <c r="D26" s="4" t="s">
        <v>61</v>
      </c>
      <c r="E26" s="15" t="s">
        <v>62</v>
      </c>
      <c r="F26" s="15" t="s">
        <v>42</v>
      </c>
      <c r="G26" s="37">
        <v>6</v>
      </c>
      <c r="H26" s="37">
        <v>12</v>
      </c>
      <c r="I26" s="14">
        <v>1086</v>
      </c>
      <c r="J26" s="14">
        <v>1898</v>
      </c>
      <c r="K26" s="14">
        <v>199</v>
      </c>
      <c r="L26" s="14">
        <v>326</v>
      </c>
      <c r="M26" s="64">
        <f>(I26/J26*100)-100</f>
        <v>-42.781875658587985</v>
      </c>
      <c r="N26" s="14">
        <f>I26/H26</f>
        <v>90.5</v>
      </c>
      <c r="O26" s="38">
        <v>12</v>
      </c>
      <c r="P26" s="14">
        <v>3868</v>
      </c>
      <c r="Q26" s="14">
        <v>3088</v>
      </c>
      <c r="R26" s="14">
        <v>692</v>
      </c>
      <c r="S26" s="14">
        <v>551</v>
      </c>
      <c r="T26" s="64">
        <f>(P26/Q26*100)-100</f>
        <v>25.259067357512947</v>
      </c>
      <c r="U26" s="76">
        <v>66275</v>
      </c>
      <c r="V26" s="14">
        <f>P26/O26</f>
        <v>322.3333333333333</v>
      </c>
      <c r="W26" s="74">
        <f>SUM(U26,P26)</f>
        <v>70143</v>
      </c>
      <c r="X26" s="74">
        <v>11258</v>
      </c>
      <c r="Y26" s="75">
        <f>SUM(X26,R26)</f>
        <v>11950</v>
      </c>
    </row>
    <row r="27" spans="1:25" ht="12.75">
      <c r="A27" s="72">
        <v>14</v>
      </c>
      <c r="B27" s="72">
        <v>12</v>
      </c>
      <c r="C27" s="4" t="s">
        <v>63</v>
      </c>
      <c r="D27" s="4" t="s">
        <v>64</v>
      </c>
      <c r="E27" s="15" t="s">
        <v>46</v>
      </c>
      <c r="F27" s="15" t="s">
        <v>36</v>
      </c>
      <c r="G27" s="37">
        <v>5</v>
      </c>
      <c r="H27" s="37">
        <v>9</v>
      </c>
      <c r="I27" s="96">
        <v>971</v>
      </c>
      <c r="J27" s="96">
        <v>1281</v>
      </c>
      <c r="K27" s="97">
        <v>174</v>
      </c>
      <c r="L27" s="97">
        <v>239</v>
      </c>
      <c r="M27" s="64">
        <f>(I27/J27*100)-100</f>
        <v>-24.19984387197502</v>
      </c>
      <c r="N27" s="14">
        <f>I27/H27</f>
        <v>107.88888888888889</v>
      </c>
      <c r="O27" s="73">
        <v>9</v>
      </c>
      <c r="P27" s="22">
        <v>2483</v>
      </c>
      <c r="Q27" s="22">
        <v>2340</v>
      </c>
      <c r="R27" s="22">
        <v>474</v>
      </c>
      <c r="S27" s="22">
        <v>462</v>
      </c>
      <c r="T27" s="64">
        <f>(P27/Q27*100)-100</f>
        <v>6.111111111111114</v>
      </c>
      <c r="U27" s="74">
        <v>15590</v>
      </c>
      <c r="V27" s="14">
        <f>P27/O27</f>
        <v>275.8888888888889</v>
      </c>
      <c r="W27" s="74">
        <f>SUM(U27,P27)</f>
        <v>18073</v>
      </c>
      <c r="X27" s="76">
        <v>3079</v>
      </c>
      <c r="Y27" s="75">
        <f>SUM(X27,R27)</f>
        <v>3553</v>
      </c>
    </row>
    <row r="28" spans="1:25" ht="12.75">
      <c r="A28" s="72">
        <v>15</v>
      </c>
      <c r="B28" s="72" t="s">
        <v>51</v>
      </c>
      <c r="C28" s="4" t="s">
        <v>86</v>
      </c>
      <c r="D28" s="4" t="s">
        <v>87</v>
      </c>
      <c r="E28" s="15" t="s">
        <v>46</v>
      </c>
      <c r="F28" s="15" t="s">
        <v>47</v>
      </c>
      <c r="G28" s="37">
        <v>1</v>
      </c>
      <c r="H28" s="37">
        <v>1</v>
      </c>
      <c r="I28" s="96">
        <v>695</v>
      </c>
      <c r="J28" s="96"/>
      <c r="K28" s="97">
        <v>149</v>
      </c>
      <c r="L28" s="97"/>
      <c r="M28" s="64"/>
      <c r="N28" s="14">
        <f>I28/H28</f>
        <v>695</v>
      </c>
      <c r="O28" s="73">
        <v>1</v>
      </c>
      <c r="P28" s="14">
        <v>1521</v>
      </c>
      <c r="Q28" s="14"/>
      <c r="R28" s="14">
        <v>335</v>
      </c>
      <c r="S28" s="14"/>
      <c r="T28" s="64"/>
      <c r="U28" s="74">
        <v>3958</v>
      </c>
      <c r="V28" s="14">
        <f>P28/O28</f>
        <v>1521</v>
      </c>
      <c r="W28" s="74">
        <f>SUM(U28,P28)</f>
        <v>5479</v>
      </c>
      <c r="X28" s="74">
        <v>972</v>
      </c>
      <c r="Y28" s="75">
        <f>SUM(X28,R28)</f>
        <v>1307</v>
      </c>
    </row>
    <row r="29" spans="1:25" ht="12.75">
      <c r="A29" s="72">
        <v>16</v>
      </c>
      <c r="B29" s="72">
        <v>17</v>
      </c>
      <c r="C29" s="4" t="s">
        <v>77</v>
      </c>
      <c r="D29" s="4" t="s">
        <v>77</v>
      </c>
      <c r="E29" s="15" t="s">
        <v>46</v>
      </c>
      <c r="F29" s="15" t="s">
        <v>47</v>
      </c>
      <c r="G29" s="37">
        <v>2</v>
      </c>
      <c r="H29" s="37">
        <v>2</v>
      </c>
      <c r="I29" s="24">
        <v>195</v>
      </c>
      <c r="J29" s="24">
        <v>419</v>
      </c>
      <c r="K29" s="24">
        <v>49</v>
      </c>
      <c r="L29" s="24">
        <v>178</v>
      </c>
      <c r="M29" s="64">
        <f>(I29/J29*100)-100</f>
        <v>-53.46062052505967</v>
      </c>
      <c r="N29" s="14">
        <f>I29/H29</f>
        <v>97.5</v>
      </c>
      <c r="O29" s="37">
        <v>2</v>
      </c>
      <c r="P29" s="14">
        <v>195</v>
      </c>
      <c r="Q29" s="14">
        <v>459</v>
      </c>
      <c r="R29" s="14">
        <v>49</v>
      </c>
      <c r="S29" s="14">
        <v>185</v>
      </c>
      <c r="T29" s="64">
        <f>(P29/Q29*100)-100</f>
        <v>-57.51633986928105</v>
      </c>
      <c r="U29" s="90">
        <v>459</v>
      </c>
      <c r="V29" s="14">
        <f>P29/O29</f>
        <v>97.5</v>
      </c>
      <c r="W29" s="74">
        <f>SUM(U29,P29)</f>
        <v>654</v>
      </c>
      <c r="X29" s="74">
        <v>185</v>
      </c>
      <c r="Y29" s="75">
        <f>SUM(X29,R29)</f>
        <v>234</v>
      </c>
    </row>
    <row r="30" spans="1:25" ht="12.75">
      <c r="A30" s="72">
        <v>17</v>
      </c>
      <c r="B30" s="72"/>
      <c r="C30" s="4"/>
      <c r="D30" s="4"/>
      <c r="E30" s="15"/>
      <c r="F30" s="15"/>
      <c r="G30" s="37"/>
      <c r="H30" s="37"/>
      <c r="I30" s="24"/>
      <c r="J30" s="24"/>
      <c r="K30" s="14"/>
      <c r="L30" s="14"/>
      <c r="M30" s="64"/>
      <c r="N30" s="14"/>
      <c r="O30" s="73"/>
      <c r="P30" s="14"/>
      <c r="Q30" s="14"/>
      <c r="R30" s="14"/>
      <c r="S30" s="14"/>
      <c r="T30" s="64"/>
      <c r="U30" s="74"/>
      <c r="V30" s="14"/>
      <c r="W30" s="74"/>
      <c r="X30" s="74"/>
      <c r="Y30" s="75"/>
    </row>
    <row r="31" spans="1:25" ht="12.75">
      <c r="A31" s="72">
        <v>18</v>
      </c>
      <c r="B31" s="72"/>
      <c r="C31" s="94"/>
      <c r="D31" s="4"/>
      <c r="E31" s="15"/>
      <c r="F31" s="15"/>
      <c r="G31" s="37"/>
      <c r="H31" s="37"/>
      <c r="I31" s="24"/>
      <c r="J31" s="24"/>
      <c r="K31" s="96"/>
      <c r="L31" s="96"/>
      <c r="M31" s="64"/>
      <c r="N31" s="14"/>
      <c r="O31" s="37"/>
      <c r="P31" s="22"/>
      <c r="Q31" s="22"/>
      <c r="R31" s="22"/>
      <c r="S31" s="22"/>
      <c r="T31" s="64"/>
      <c r="U31" s="90"/>
      <c r="V31" s="14"/>
      <c r="W31" s="74"/>
      <c r="X31" s="74"/>
      <c r="Y31" s="75"/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0"/>
      <c r="V32" s="14"/>
      <c r="W32" s="74"/>
      <c r="X32" s="74"/>
      <c r="Y32" s="75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14"/>
      <c r="L33" s="14"/>
      <c r="M33" s="64"/>
      <c r="N33" s="14"/>
      <c r="O33" s="73"/>
      <c r="P33" s="22"/>
      <c r="Q33" s="22"/>
      <c r="R33" s="22"/>
      <c r="S33" s="22"/>
      <c r="T33" s="64"/>
      <c r="U33" s="84"/>
      <c r="V33" s="14"/>
      <c r="W33" s="74"/>
      <c r="X33" s="84"/>
      <c r="Y33" s="75"/>
    </row>
    <row r="34" spans="1:25" s="36" customFormat="1" ht="12.75" thickBot="1">
      <c r="A34" s="33"/>
      <c r="B34" s="33"/>
      <c r="C34" s="40" t="s">
        <v>37</v>
      </c>
      <c r="D34" s="40"/>
      <c r="E34" s="34"/>
      <c r="F34" s="34"/>
      <c r="G34" s="34"/>
      <c r="H34" s="34">
        <f>SUM(H14:H33)</f>
        <v>171</v>
      </c>
      <c r="I34" s="31">
        <f>SUM(I14:I33)</f>
        <v>59488</v>
      </c>
      <c r="J34" s="31">
        <f>SUM(J14:J33)</f>
        <v>51182</v>
      </c>
      <c r="K34" s="31">
        <f>SUM(K14:K33)</f>
        <v>10226</v>
      </c>
      <c r="L34" s="31">
        <f>SUM(L14:L33)</f>
        <v>9301</v>
      </c>
      <c r="M34" s="68">
        <f>(I34/J34*100)-100</f>
        <v>16.22836153335156</v>
      </c>
      <c r="N34" s="32">
        <f>I34/H34</f>
        <v>347.8830409356725</v>
      </c>
      <c r="O34" s="34">
        <f>SUM(O14:O33)</f>
        <v>171</v>
      </c>
      <c r="P34" s="31">
        <f>SUM(P14:P33)</f>
        <v>172048</v>
      </c>
      <c r="Q34" s="31">
        <v>348995</v>
      </c>
      <c r="R34" s="31">
        <f>SUM(R14:R33)</f>
        <v>33198</v>
      </c>
      <c r="S34" s="31">
        <v>70166</v>
      </c>
      <c r="T34" s="68">
        <f>(P34/Q34*100)-100</f>
        <v>-50.7018725196636</v>
      </c>
      <c r="U34" s="31">
        <f>SUM(U14:U33)</f>
        <v>936055</v>
      </c>
      <c r="V34" s="86">
        <f>P34/O34</f>
        <v>1006.1286549707602</v>
      </c>
      <c r="W34" s="88">
        <f>SUM(U34,P34)</f>
        <v>1108103</v>
      </c>
      <c r="X34" s="87">
        <f>SUM(X14:X33)</f>
        <v>179817</v>
      </c>
      <c r="Y34" s="35">
        <f>SUM(Y14:Y33)</f>
        <v>213015</v>
      </c>
    </row>
    <row r="35" spans="9:12" ht="12.75">
      <c r="I35" s="23"/>
      <c r="J35" s="23"/>
      <c r="K35" s="23"/>
      <c r="L35" s="23"/>
    </row>
    <row r="36" ht="12.75">
      <c r="Y36" s="83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E17" sqref="E17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1"/>
      <c r="E3" s="8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20 - Jun</v>
      </c>
      <c r="L4" s="20"/>
      <c r="M4" s="62" t="str">
        <f>'WEEKLY COMPETITIVE REPORT'!M4</f>
        <v>22 - Jun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0.7234</v>
      </c>
    </row>
    <row r="5" spans="1:25" s="2" customFormat="1" ht="11.25">
      <c r="A5" s="8"/>
      <c r="B5" s="8"/>
      <c r="C5" s="8" t="s">
        <v>0</v>
      </c>
      <c r="D5" s="8"/>
      <c r="E5" s="82"/>
      <c r="F5" s="8"/>
      <c r="G5" s="3" t="s">
        <v>4</v>
      </c>
      <c r="H5" s="7"/>
      <c r="I5" s="7"/>
      <c r="J5" s="7"/>
      <c r="K5" s="67" t="str">
        <f>'WEEKLY COMPETITIVE REPORT'!K5</f>
        <v>19 - Jun</v>
      </c>
      <c r="L5" s="7"/>
      <c r="M5" s="63" t="str">
        <f>'WEEKLY COMPETITIVE REPORT'!M5</f>
        <v>25 - Jun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25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41817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 t="str">
        <f>'WEEKLY COMPETITIVE REPORT'!B14</f>
        <v>New</v>
      </c>
      <c r="C14" s="4" t="str">
        <f>'WEEKLY COMPETITIVE REPORT'!C14</f>
        <v>HOW TO TRAIN YOUR DRAGON 2</v>
      </c>
      <c r="D14" s="4" t="str">
        <f>'WEEKLY COMPETITIVE REPORT'!D14</f>
        <v>KAKO IZURITI SVOJEGA ZMAJA 2</v>
      </c>
      <c r="E14" s="4" t="str">
        <f>'WEEKLY COMPETITIVE REPORT'!E14</f>
        <v>FOX</v>
      </c>
      <c r="F14" s="4" t="str">
        <f>'WEEKLY COMPETITIVE REPORT'!F14</f>
        <v>Blitz</v>
      </c>
      <c r="G14" s="37">
        <f>'WEEKLY COMPETITIVE REPORT'!G14</f>
        <v>1</v>
      </c>
      <c r="H14" s="37">
        <f>'WEEKLY COMPETITIVE REPORT'!H14</f>
        <v>22</v>
      </c>
      <c r="I14" s="14">
        <f>'WEEKLY COMPETITIVE REPORT'!I14/Y4</f>
        <v>29608.791816422447</v>
      </c>
      <c r="J14" s="14">
        <f>'WEEKLY COMPETITIVE REPORT'!J14/Y4</f>
        <v>0</v>
      </c>
      <c r="K14" s="22">
        <f>'WEEKLY COMPETITIVE REPORT'!K14</f>
        <v>3315</v>
      </c>
      <c r="L14" s="22">
        <f>'WEEKLY COMPETITIVE REPORT'!L14</f>
        <v>0</v>
      </c>
      <c r="M14" s="64">
        <f>'WEEKLY COMPETITIVE REPORT'!M14</f>
        <v>0</v>
      </c>
      <c r="N14" s="14">
        <f aca="true" t="shared" si="0" ref="N14:N20">I14/H14</f>
        <v>1345.8541734737476</v>
      </c>
      <c r="O14" s="37">
        <f>'WEEKLY COMPETITIVE REPORT'!O14</f>
        <v>22</v>
      </c>
      <c r="P14" s="14">
        <f>'WEEKLY COMPETITIVE REPORT'!P14/Y4</f>
        <v>81346.41968482167</v>
      </c>
      <c r="Q14" s="14">
        <f>'WEEKLY COMPETITIVE REPORT'!Q14/Y4</f>
        <v>0</v>
      </c>
      <c r="R14" s="22">
        <f>'WEEKLY COMPETITIVE REPORT'!R14</f>
        <v>11404</v>
      </c>
      <c r="S14" s="22">
        <f>'WEEKLY COMPETITIVE REPORT'!S14</f>
        <v>0</v>
      </c>
      <c r="T14" s="64">
        <f>'WEEKLY COMPETITIVE REPORT'!T14</f>
        <v>0</v>
      </c>
      <c r="U14" s="14">
        <f>'WEEKLY COMPETITIVE REPORT'!U14/Y4</f>
        <v>9187.17168924523</v>
      </c>
      <c r="V14" s="14">
        <f aca="true" t="shared" si="1" ref="V14:V20">P14/O14</f>
        <v>3697.5645311282574</v>
      </c>
      <c r="W14" s="25">
        <f aca="true" t="shared" si="2" ref="W14:W20">P14+U14</f>
        <v>90533.59137406689</v>
      </c>
      <c r="X14" s="22">
        <f>'WEEKLY COMPETITIVE REPORT'!X14</f>
        <v>1087</v>
      </c>
      <c r="Y14" s="56">
        <f>'WEEKLY COMPETITIVE REPORT'!Y14</f>
        <v>12491</v>
      </c>
    </row>
    <row r="15" spans="1:25" ht="12.75">
      <c r="A15" s="50">
        <v>2</v>
      </c>
      <c r="B15" s="4">
        <f>'WEEKLY COMPETITIVE REPORT'!B15</f>
        <v>1</v>
      </c>
      <c r="C15" s="4" t="str">
        <f>'WEEKLY COMPETITIVE REPORT'!C15</f>
        <v>MILLION WAYS TO DIE IN THE WEST</v>
      </c>
      <c r="D15" s="4" t="str">
        <f>'WEEKLY COMPETITIVE REPORT'!D15</f>
        <v>KAKO NE UMRETI NA ZAHODU</v>
      </c>
      <c r="E15" s="4" t="str">
        <f>'WEEKLY COMPETITIVE REPORT'!E15</f>
        <v>UNI</v>
      </c>
      <c r="F15" s="4" t="str">
        <f>'WEEKLY COMPETITIVE REPORT'!F15</f>
        <v>Karantanija</v>
      </c>
      <c r="G15" s="37">
        <f>'WEEKLY COMPETITIVE REPORT'!G15</f>
        <v>3</v>
      </c>
      <c r="H15" s="37">
        <f>'WEEKLY COMPETITIVE REPORT'!H15</f>
        <v>9</v>
      </c>
      <c r="I15" s="14">
        <f>'WEEKLY COMPETITIVE REPORT'!I15/Y4</f>
        <v>10771.357478573404</v>
      </c>
      <c r="J15" s="14">
        <f>'WEEKLY COMPETITIVE REPORT'!J15/Y4</f>
        <v>14983.411667127453</v>
      </c>
      <c r="K15" s="22">
        <f>'WEEKLY COMPETITIVE REPORT'!K15</f>
        <v>1386</v>
      </c>
      <c r="L15" s="22">
        <f>'WEEKLY COMPETITIVE REPORT'!L15</f>
        <v>1939</v>
      </c>
      <c r="M15" s="64">
        <f>'WEEKLY COMPETITIVE REPORT'!M15</f>
        <v>-28.111449395700703</v>
      </c>
      <c r="N15" s="14">
        <f t="shared" si="0"/>
        <v>1196.817497619267</v>
      </c>
      <c r="O15" s="37">
        <f>'WEEKLY COMPETITIVE REPORT'!O15</f>
        <v>9</v>
      </c>
      <c r="P15" s="14">
        <f>'WEEKLY COMPETITIVE REPORT'!P15/Y4</f>
        <v>29006.082388719933</v>
      </c>
      <c r="Q15" s="14">
        <f>'WEEKLY COMPETITIVE REPORT'!Q15/Y4</f>
        <v>23037.047276748686</v>
      </c>
      <c r="R15" s="22">
        <f>'WEEKLY COMPETITIVE REPORT'!R15</f>
        <v>4032</v>
      </c>
      <c r="S15" s="22">
        <f>'WEEKLY COMPETITIVE REPORT'!S15</f>
        <v>3237</v>
      </c>
      <c r="T15" s="64">
        <f>'WEEKLY COMPETITIVE REPORT'!T15</f>
        <v>25.91059105910591</v>
      </c>
      <c r="U15" s="14">
        <f>'WEEKLY COMPETITIVE REPORT'!U15/Y4</f>
        <v>44535.5266795687</v>
      </c>
      <c r="V15" s="14">
        <f t="shared" si="1"/>
        <v>3222.8980431911036</v>
      </c>
      <c r="W15" s="25">
        <f t="shared" si="2"/>
        <v>73541.60906828863</v>
      </c>
      <c r="X15" s="22">
        <f>'WEEKLY COMPETITIVE REPORT'!X15</f>
        <v>6330</v>
      </c>
      <c r="Y15" s="56">
        <f>'WEEKLY COMPETITIVE REPORT'!Y15</f>
        <v>10362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NEIGHBORS</v>
      </c>
      <c r="D16" s="4" t="str">
        <f>'WEEKLY COMPETITIVE REPORT'!D16</f>
        <v>SOSEDI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7</v>
      </c>
      <c r="H16" s="37">
        <f>'WEEKLY COMPETITIVE REPORT'!H16</f>
        <v>9</v>
      </c>
      <c r="I16" s="14">
        <f>'WEEKLY COMPETITIVE REPORT'!I16/Y4</f>
        <v>9485.761680951064</v>
      </c>
      <c r="J16" s="14">
        <f>'WEEKLY COMPETITIVE REPORT'!J16/Y4</f>
        <v>11282.831075476914</v>
      </c>
      <c r="K16" s="22">
        <f>'WEEKLY COMPETITIVE REPORT'!K16</f>
        <v>1259</v>
      </c>
      <c r="L16" s="22">
        <f>'WEEKLY COMPETITIVE REPORT'!L16</f>
        <v>1530</v>
      </c>
      <c r="M16" s="64">
        <f>'WEEKLY COMPETITIVE REPORT'!M16</f>
        <v>-15.927468757657437</v>
      </c>
      <c r="N16" s="14">
        <f t="shared" si="0"/>
        <v>1053.9735201056737</v>
      </c>
      <c r="O16" s="37">
        <f>'WEEKLY COMPETITIVE REPORT'!O16</f>
        <v>9</v>
      </c>
      <c r="P16" s="14">
        <f>'WEEKLY COMPETITIVE REPORT'!P16/Y4</f>
        <v>25642.797898811168</v>
      </c>
      <c r="Q16" s="14">
        <f>'WEEKLY COMPETITIVE REPORT'!Q16/Y4</f>
        <v>18291.40171412773</v>
      </c>
      <c r="R16" s="22">
        <f>'WEEKLY COMPETITIVE REPORT'!R16</f>
        <v>3624</v>
      </c>
      <c r="S16" s="22">
        <f>'WEEKLY COMPETITIVE REPORT'!S16</f>
        <v>2745</v>
      </c>
      <c r="T16" s="64">
        <f>'WEEKLY COMPETITIVE REPORT'!T16</f>
        <v>40.19044740024185</v>
      </c>
      <c r="U16" s="14">
        <f>'WEEKLY COMPETITIVE REPORT'!U16/Y4</f>
        <v>195129.94194083492</v>
      </c>
      <c r="V16" s="14">
        <f t="shared" si="1"/>
        <v>2849.1997665345743</v>
      </c>
      <c r="W16" s="25">
        <f t="shared" si="2"/>
        <v>220772.7398396461</v>
      </c>
      <c r="X16" s="22">
        <f>'WEEKLY COMPETITIVE REPORT'!X16</f>
        <v>28145</v>
      </c>
      <c r="Y16" s="56">
        <f>'WEEKLY COMPETITIVE REPORT'!Y16</f>
        <v>31769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MALEFICENT</v>
      </c>
      <c r="D17" s="4" t="str">
        <f>'WEEKLY COMPETITIVE REPORT'!D17</f>
        <v>ZLOHOTNICA</v>
      </c>
      <c r="E17" s="4" t="str">
        <f>'WEEKLY COMPETITIVE REPORT'!E17</f>
        <v>BVI</v>
      </c>
      <c r="F17" s="4" t="str">
        <f>'WEEKLY COMPETITIVE REPORT'!F17</f>
        <v>CENEX</v>
      </c>
      <c r="G17" s="37">
        <f>'WEEKLY COMPETITIVE REPORT'!G17</f>
        <v>4</v>
      </c>
      <c r="H17" s="37">
        <f>'WEEKLY COMPETITIVE REPORT'!H17</f>
        <v>16</v>
      </c>
      <c r="I17" s="14">
        <f>'WEEKLY COMPETITIVE REPORT'!I17/Y4</f>
        <v>8310.7547691457</v>
      </c>
      <c r="J17" s="14">
        <f>'WEEKLY COMPETITIVE REPORT'!J17/Y4</f>
        <v>12557.367984517556</v>
      </c>
      <c r="K17" s="22">
        <f>'WEEKLY COMPETITIVE REPORT'!K17</f>
        <v>1102</v>
      </c>
      <c r="L17" s="22">
        <f>'WEEKLY COMPETITIVE REPORT'!L17</f>
        <v>1610</v>
      </c>
      <c r="M17" s="64">
        <f>'WEEKLY COMPETITIVE REPORT'!M17</f>
        <v>-33.81770145310435</v>
      </c>
      <c r="N17" s="14">
        <f t="shared" si="0"/>
        <v>519.4221730716063</v>
      </c>
      <c r="O17" s="37">
        <f>'WEEKLY COMPETITIVE REPORT'!O17</f>
        <v>16</v>
      </c>
      <c r="P17" s="14">
        <f>'WEEKLY COMPETITIVE REPORT'!P17/Y4</f>
        <v>25240.53082665192</v>
      </c>
      <c r="Q17" s="14">
        <f>'WEEKLY COMPETITIVE REPORT'!Q17/Y4</f>
        <v>19781.58695051147</v>
      </c>
      <c r="R17" s="22">
        <f>'WEEKLY COMPETITIVE REPORT'!R17</f>
        <v>3535</v>
      </c>
      <c r="S17" s="22">
        <f>'WEEKLY COMPETITIVE REPORT'!S17</f>
        <v>2759</v>
      </c>
      <c r="T17" s="64">
        <f>'WEEKLY COMPETITIVE REPORT'!T17</f>
        <v>27.596086652690417</v>
      </c>
      <c r="U17" s="14">
        <f>'WEEKLY COMPETITIVE REPORT'!U17/Y4</f>
        <v>69442.90848769699</v>
      </c>
      <c r="V17" s="14">
        <f t="shared" si="1"/>
        <v>1577.533176665745</v>
      </c>
      <c r="W17" s="25">
        <f t="shared" si="2"/>
        <v>94683.43931434891</v>
      </c>
      <c r="X17" s="22">
        <f>'WEEKLY COMPETITIVE REPORT'!X17</f>
        <v>9696</v>
      </c>
      <c r="Y17" s="56">
        <f>'WEEKLY COMPETITIVE REPORT'!Y17</f>
        <v>13231</v>
      </c>
    </row>
    <row r="18" spans="1:25" ht="13.5" customHeight="1">
      <c r="A18" s="50">
        <v>5</v>
      </c>
      <c r="B18" s="4">
        <f>'WEEKLY COMPETITIVE REPORT'!B18</f>
        <v>7</v>
      </c>
      <c r="C18" s="4" t="str">
        <f>'WEEKLY COMPETITIVE REPORT'!C18</f>
        <v>RIO 2</v>
      </c>
      <c r="D18" s="4" t="str">
        <f>'WEEKLY COMPETITIVE REPORT'!D18</f>
        <v>RIO 2</v>
      </c>
      <c r="E18" s="4" t="str">
        <f>'WEEKLY COMPETITIVE REPORT'!E18</f>
        <v>FOX</v>
      </c>
      <c r="F18" s="4" t="str">
        <f>'WEEKLY COMPETITIVE REPORT'!F18</f>
        <v>Blitz</v>
      </c>
      <c r="G18" s="37">
        <f>'WEEKLY COMPETITIVE REPORT'!G18</f>
        <v>11</v>
      </c>
      <c r="H18" s="37">
        <f>'WEEKLY COMPETITIVE REPORT'!H18</f>
        <v>23</v>
      </c>
      <c r="I18" s="14">
        <f>'WEEKLY COMPETITIVE REPORT'!I18/Y4</f>
        <v>2679.0157589162286</v>
      </c>
      <c r="J18" s="14">
        <f>'WEEKLY COMPETITIVE REPORT'!J18/Y4</f>
        <v>3545.756151506773</v>
      </c>
      <c r="K18" s="22">
        <f>'WEEKLY COMPETITIVE REPORT'!K18</f>
        <v>369</v>
      </c>
      <c r="L18" s="22">
        <f>'WEEKLY COMPETITIVE REPORT'!L18</f>
        <v>488</v>
      </c>
      <c r="M18" s="64">
        <f>'WEEKLY COMPETITIVE REPORT'!M18</f>
        <v>-24.444444444444443</v>
      </c>
      <c r="N18" s="14">
        <f t="shared" si="0"/>
        <v>116.47894603983603</v>
      </c>
      <c r="O18" s="37">
        <f>'WEEKLY COMPETITIVE REPORT'!O18</f>
        <v>23</v>
      </c>
      <c r="P18" s="14">
        <f>'WEEKLY COMPETITIVE REPORT'!P18/Y4</f>
        <v>13990.876416920099</v>
      </c>
      <c r="Q18" s="14">
        <f>'WEEKLY COMPETITIVE REPORT'!Q18/Y4</f>
        <v>6111.418302460603</v>
      </c>
      <c r="R18" s="22">
        <f>'WEEKLY COMPETITIVE REPORT'!R18</f>
        <v>2019</v>
      </c>
      <c r="S18" s="22">
        <f>'WEEKLY COMPETITIVE REPORT'!S18</f>
        <v>917</v>
      </c>
      <c r="T18" s="64">
        <f>'WEEKLY COMPETITIVE REPORT'!T18</f>
        <v>128.9301063107894</v>
      </c>
      <c r="U18" s="14">
        <f>'WEEKLY COMPETITIVE REPORT'!U18/Y4</f>
        <v>444872.8227813105</v>
      </c>
      <c r="V18" s="14">
        <f t="shared" si="1"/>
        <v>608.2989746487</v>
      </c>
      <c r="W18" s="25">
        <f t="shared" si="2"/>
        <v>458863.6991982306</v>
      </c>
      <c r="X18" s="22">
        <f>'WEEKLY COMPETITIVE REPORT'!X18</f>
        <v>61386</v>
      </c>
      <c r="Y18" s="56">
        <f>'WEEKLY COMPETITIVE REPORT'!Y18</f>
        <v>63405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X-MEN DAYS OF FUTURE PAST</v>
      </c>
      <c r="D19" s="4" t="str">
        <f>'WEEKLY COMPETITIVE REPORT'!D19</f>
        <v>MOŽJE X: DNEVI PRIHODNJE PRETEKLOSTI</v>
      </c>
      <c r="E19" s="4" t="str">
        <f>'WEEKLY COMPETITIVE REPORT'!E19</f>
        <v>FOX</v>
      </c>
      <c r="F19" s="4" t="str">
        <f>'WEEKLY COMPETITIVE REPORT'!F19</f>
        <v>Blitz</v>
      </c>
      <c r="G19" s="37">
        <f>'WEEKLY COMPETITIVE REPORT'!G19</f>
        <v>5</v>
      </c>
      <c r="H19" s="37">
        <f>'WEEKLY COMPETITIVE REPORT'!H19</f>
        <v>12</v>
      </c>
      <c r="I19" s="14">
        <f>'WEEKLY COMPETITIVE REPORT'!I19/Y4</f>
        <v>4181.642244954382</v>
      </c>
      <c r="J19" s="14">
        <f>'WEEKLY COMPETITIVE REPORT'!J19/Y4</f>
        <v>5702.239424937793</v>
      </c>
      <c r="K19" s="22">
        <f>'WEEKLY COMPETITIVE REPORT'!K19</f>
        <v>513</v>
      </c>
      <c r="L19" s="22">
        <f>'WEEKLY COMPETITIVE REPORT'!L19</f>
        <v>691</v>
      </c>
      <c r="M19" s="64">
        <f>'WEEKLY COMPETITIVE REPORT'!M19</f>
        <v>-26.66666666666667</v>
      </c>
      <c r="N19" s="14">
        <f t="shared" si="0"/>
        <v>348.4701870795318</v>
      </c>
      <c r="O19" s="37">
        <f>'WEEKLY COMPETITIVE REPORT'!O19</f>
        <v>12</v>
      </c>
      <c r="P19" s="14">
        <f>'WEEKLY COMPETITIVE REPORT'!P19/Y4</f>
        <v>10471.385125794857</v>
      </c>
      <c r="Q19" s="14">
        <f>'WEEKLY COMPETITIVE REPORT'!Q19/Y4</f>
        <v>9163.671551009124</v>
      </c>
      <c r="R19" s="22">
        <f>'WEEKLY COMPETITIVE REPORT'!R19</f>
        <v>1375</v>
      </c>
      <c r="S19" s="22">
        <f>'WEEKLY COMPETITIVE REPORT'!S19</f>
        <v>1215</v>
      </c>
      <c r="T19" s="64">
        <f>'WEEKLY COMPETITIVE REPORT'!T19</f>
        <v>14.27062905415599</v>
      </c>
      <c r="U19" s="14">
        <f>'WEEKLY COMPETITIVE REPORT'!U19/Y4</f>
        <v>74904.61708598286</v>
      </c>
      <c r="V19" s="14">
        <f t="shared" si="1"/>
        <v>872.6154271495715</v>
      </c>
      <c r="W19" s="25">
        <f t="shared" si="2"/>
        <v>85376.00221177771</v>
      </c>
      <c r="X19" s="22">
        <f>'WEEKLY COMPETITIVE REPORT'!X19</f>
        <v>10027</v>
      </c>
      <c r="Y19" s="56">
        <f>'WEEKLY COMPETITIVE REPORT'!Y19</f>
        <v>11402</v>
      </c>
    </row>
    <row r="20" spans="1:25" ht="12.75">
      <c r="A20" s="51">
        <v>7</v>
      </c>
      <c r="B20" s="4">
        <f>'WEEKLY COMPETITIVE REPORT'!B20</f>
        <v>6</v>
      </c>
      <c r="C20" s="4" t="str">
        <f>'WEEKLY COMPETITIVE REPORT'!C20</f>
        <v>HOUSE OF MAGIC</v>
      </c>
      <c r="D20" s="4" t="str">
        <f>'WEEKLY COMPETITIVE REPORT'!D20</f>
        <v>HIŠA VELIKEGA ČARODEJA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4</v>
      </c>
      <c r="H20" s="37">
        <f>'WEEKLY COMPETITIVE REPORT'!H20</f>
        <v>7</v>
      </c>
      <c r="I20" s="14">
        <f>'WEEKLY COMPETITIVE REPORT'!I20/Y4</f>
        <v>2149.571468067459</v>
      </c>
      <c r="J20" s="14">
        <f>'WEEKLY COMPETITIVE REPORT'!J20/Y4</f>
        <v>3714.404202377661</v>
      </c>
      <c r="K20" s="22">
        <f>'WEEKLY COMPETITIVE REPORT'!K20</f>
        <v>344</v>
      </c>
      <c r="L20" s="22">
        <f>'WEEKLY COMPETITIVE REPORT'!L20</f>
        <v>527</v>
      </c>
      <c r="M20" s="64">
        <f>'WEEKLY COMPETITIVE REPORT'!M20</f>
        <v>-42.12876814291031</v>
      </c>
      <c r="N20" s="14">
        <f t="shared" si="0"/>
        <v>307.0816382953513</v>
      </c>
      <c r="O20" s="37">
        <f>'WEEKLY COMPETITIVE REPORT'!O20</f>
        <v>7</v>
      </c>
      <c r="P20" s="14">
        <f>'WEEKLY COMPETITIVE REPORT'!P20/Y4</f>
        <v>7705.2806192977605</v>
      </c>
      <c r="Q20" s="14">
        <f>'WEEKLY COMPETITIVE REPORT'!Q20/Y4</f>
        <v>6943.5996682333425</v>
      </c>
      <c r="R20" s="22">
        <f>'WEEKLY COMPETITIVE REPORT'!R20</f>
        <v>1178</v>
      </c>
      <c r="S20" s="22">
        <f>'WEEKLY COMPETITIVE REPORT'!S20</f>
        <v>1095</v>
      </c>
      <c r="T20" s="64">
        <f>'WEEKLY COMPETITIVE REPORT'!T20</f>
        <v>10.969540115468845</v>
      </c>
      <c r="U20" s="14">
        <f>'WEEKLY COMPETITIVE REPORT'!U20/Y4</f>
        <v>20053.912081835773</v>
      </c>
      <c r="V20" s="14">
        <f t="shared" si="1"/>
        <v>1100.7543741853945</v>
      </c>
      <c r="W20" s="25">
        <f t="shared" si="2"/>
        <v>27759.192701133536</v>
      </c>
      <c r="X20" s="22">
        <f>'WEEKLY COMPETITIVE REPORT'!X20</f>
        <v>3035</v>
      </c>
      <c r="Y20" s="56">
        <f>'WEEKLY COMPETITIVE REPORT'!Y20</f>
        <v>4213</v>
      </c>
    </row>
    <row r="21" spans="1:25" ht="12.75">
      <c r="A21" s="50">
        <v>8</v>
      </c>
      <c r="B21" s="4">
        <f>'WEEKLY COMPETITIVE REPORT'!B21</f>
        <v>5</v>
      </c>
      <c r="C21" s="4" t="str">
        <f>'WEEKLY COMPETITIVE REPORT'!C21</f>
        <v>EDGE OF TOMORROW</v>
      </c>
      <c r="D21" s="4" t="str">
        <f>'WEEKLY COMPETITIVE REPORT'!D21</f>
        <v>NA ROBU JUTRIŠNJEGA DNE</v>
      </c>
      <c r="E21" s="4" t="str">
        <f>'WEEKLY COMPETITIVE REPORT'!E21</f>
        <v>WB</v>
      </c>
      <c r="F21" s="4" t="str">
        <f>'WEEKLY COMPETITIVE REPORT'!F21</f>
        <v>Blitz</v>
      </c>
      <c r="G21" s="37">
        <f>'WEEKLY COMPETITIVE REPORT'!G21</f>
        <v>4</v>
      </c>
      <c r="H21" s="37">
        <f>'WEEKLY COMPETITIVE REPORT'!H21</f>
        <v>9</v>
      </c>
      <c r="I21" s="14">
        <f>'WEEKLY COMPETITIVE REPORT'!I21/Y4</f>
        <v>3175.283384019906</v>
      </c>
      <c r="J21" s="14">
        <f>'WEEKLY COMPETITIVE REPORT'!J21/Y4</f>
        <v>4872.822781310478</v>
      </c>
      <c r="K21" s="22">
        <f>'WEEKLY COMPETITIVE REPORT'!K21</f>
        <v>343</v>
      </c>
      <c r="L21" s="22">
        <f>'WEEKLY COMPETITIVE REPORT'!L21</f>
        <v>543</v>
      </c>
      <c r="M21" s="64">
        <f>'WEEKLY COMPETITIVE REPORT'!M21</f>
        <v>-34.836879432624116</v>
      </c>
      <c r="N21" s="14">
        <f aca="true" t="shared" si="3" ref="N21:N33">I21/H21</f>
        <v>352.80926489110067</v>
      </c>
      <c r="O21" s="37">
        <f>'WEEKLY COMPETITIVE REPORT'!O21</f>
        <v>9</v>
      </c>
      <c r="P21" s="14">
        <f>'WEEKLY COMPETITIVE REPORT'!P21/Y4</f>
        <v>7438.484932264307</v>
      </c>
      <c r="Q21" s="14">
        <f>'WEEKLY COMPETITIVE REPORT'!Q21/Y4</f>
        <v>7905.722974841028</v>
      </c>
      <c r="R21" s="22">
        <f>'WEEKLY COMPETITIVE REPORT'!R21</f>
        <v>861</v>
      </c>
      <c r="S21" s="22">
        <f>'WEEKLY COMPETITIVE REPORT'!S21</f>
        <v>971</v>
      </c>
      <c r="T21" s="64">
        <f>'WEEKLY COMPETITIVE REPORT'!T21</f>
        <v>-5.9101241475782444</v>
      </c>
      <c r="U21" s="14">
        <f>'WEEKLY COMPETITIVE REPORT'!U21/Y4</f>
        <v>32209.012994194083</v>
      </c>
      <c r="V21" s="14">
        <f aca="true" t="shared" si="4" ref="V21:V33">P21/O21</f>
        <v>826.4983258071452</v>
      </c>
      <c r="W21" s="25">
        <f aca="true" t="shared" si="5" ref="W21:W33">P21+U21</f>
        <v>39647.49792645839</v>
      </c>
      <c r="X21" s="22">
        <f>'WEEKLY COMPETITIVE REPORT'!X21</f>
        <v>3898</v>
      </c>
      <c r="Y21" s="56">
        <f>'WEEKLY COMPETITIVE REPORT'!Y21</f>
        <v>4759</v>
      </c>
    </row>
    <row r="22" spans="1:25" ht="12.75">
      <c r="A22" s="50">
        <v>9</v>
      </c>
      <c r="B22" s="4">
        <f>'WEEKLY COMPETITIVE REPORT'!B22</f>
        <v>10</v>
      </c>
      <c r="C22" s="4" t="str">
        <f>'WEEKLY COMPETITIVE REPORT'!C22</f>
        <v>NUT JOB</v>
      </c>
      <c r="D22" s="4" t="str">
        <f>'WEEKLY COMPETITIVE REPORT'!D22</f>
        <v>TRD OREH</v>
      </c>
      <c r="E22" s="4" t="str">
        <f>'WEEKLY COMPETITIVE REPORT'!E22</f>
        <v>IND</v>
      </c>
      <c r="F22" s="4" t="str">
        <f>'WEEKLY COMPETITIVE REPORT'!F22</f>
        <v>Blitz</v>
      </c>
      <c r="G22" s="37">
        <f>'WEEKLY COMPETITIVE REPORT'!G22</f>
        <v>7</v>
      </c>
      <c r="H22" s="37">
        <f>'WEEKLY COMPETITIVE REPORT'!H22</f>
        <v>11</v>
      </c>
      <c r="I22" s="14">
        <f>'WEEKLY COMPETITIVE REPORT'!I22/Y4</f>
        <v>1486.0381531656067</v>
      </c>
      <c r="J22" s="14">
        <f>'WEEKLY COMPETITIVE REPORT'!J22/Y4</f>
        <v>2688.692286425214</v>
      </c>
      <c r="K22" s="22">
        <f>'WEEKLY COMPETITIVE REPORT'!K22</f>
        <v>208</v>
      </c>
      <c r="L22" s="22">
        <f>'WEEKLY COMPETITIVE REPORT'!L22</f>
        <v>374</v>
      </c>
      <c r="M22" s="64">
        <f>'WEEKLY COMPETITIVE REPORT'!M22</f>
        <v>-44.73007712082262</v>
      </c>
      <c r="N22" s="14">
        <f t="shared" si="3"/>
        <v>135.09437756050968</v>
      </c>
      <c r="O22" s="37">
        <f>'WEEKLY COMPETITIVE REPORT'!O22</f>
        <v>11</v>
      </c>
      <c r="P22" s="14">
        <f>'WEEKLY COMPETITIVE REPORT'!P22/Y4</f>
        <v>7034.835499032347</v>
      </c>
      <c r="Q22" s="14">
        <f>'WEEKLY COMPETITIVE REPORT'!Q22/Y4</f>
        <v>4531.379596350566</v>
      </c>
      <c r="R22" s="22">
        <f>'WEEKLY COMPETITIVE REPORT'!R22</f>
        <v>1046</v>
      </c>
      <c r="S22" s="22">
        <f>'WEEKLY COMPETITIVE REPORT'!S22</f>
        <v>660</v>
      </c>
      <c r="T22" s="64">
        <f>'WEEKLY COMPETITIVE REPORT'!T22</f>
        <v>55.24710189139719</v>
      </c>
      <c r="U22" s="14">
        <f>'WEEKLY COMPETITIVE REPORT'!U22/Y4</f>
        <v>41931.15841857893</v>
      </c>
      <c r="V22" s="14">
        <f t="shared" si="4"/>
        <v>639.5304999120316</v>
      </c>
      <c r="W22" s="25">
        <f t="shared" si="5"/>
        <v>48965.99391761128</v>
      </c>
      <c r="X22" s="22">
        <f>'WEEKLY COMPETITIVE REPORT'!X22</f>
        <v>6401</v>
      </c>
      <c r="Y22" s="56">
        <f>'WEEKLY COMPETITIVE REPORT'!Y22</f>
        <v>7447</v>
      </c>
    </row>
    <row r="23" spans="1:25" ht="12.75">
      <c r="A23" s="50">
        <v>10</v>
      </c>
      <c r="B23" s="4">
        <f>'WEEKLY COMPETITIVE REPORT'!B23</f>
        <v>9</v>
      </c>
      <c r="C23" s="4" t="str">
        <f>'WEEKLY COMPETITIVE REPORT'!C23</f>
        <v>OTHER WOMAN</v>
      </c>
      <c r="D23" s="4" t="str">
        <f>'WEEKLY COMPETITIVE REPORT'!D23</f>
        <v>MAŠČEVANJE V VISKOIH PETAH</v>
      </c>
      <c r="E23" s="4" t="str">
        <f>'WEEKLY COMPETITIVE REPORT'!E23</f>
        <v>FOX</v>
      </c>
      <c r="F23" s="4" t="str">
        <f>'WEEKLY COMPETITIVE REPORT'!F23</f>
        <v>Blitz</v>
      </c>
      <c r="G23" s="37">
        <f>'WEEKLY COMPETITIVE REPORT'!G23</f>
        <v>9</v>
      </c>
      <c r="H23" s="37">
        <f>'WEEKLY COMPETITIVE REPORT'!H23</f>
        <v>9</v>
      </c>
      <c r="I23" s="14">
        <f>'WEEKLY COMPETITIVE REPORT'!I23/Y4</f>
        <v>2361.0727121924247</v>
      </c>
      <c r="J23" s="14">
        <f>'WEEKLY COMPETITIVE REPORT'!J23/Y4</f>
        <v>3143.4890793475256</v>
      </c>
      <c r="K23" s="22">
        <f>'WEEKLY COMPETITIVE REPORT'!K23</f>
        <v>295</v>
      </c>
      <c r="L23" s="22">
        <f>'WEEKLY COMPETITIVE REPORT'!L23</f>
        <v>419</v>
      </c>
      <c r="M23" s="64">
        <f>'WEEKLY COMPETITIVE REPORT'!M23</f>
        <v>-24.890061565523297</v>
      </c>
      <c r="N23" s="14">
        <f t="shared" si="3"/>
        <v>262.341412465825</v>
      </c>
      <c r="O23" s="37">
        <f>'WEEKLY COMPETITIVE REPORT'!O23</f>
        <v>9</v>
      </c>
      <c r="P23" s="14">
        <f>'WEEKLY COMPETITIVE REPORT'!P23/Y4</f>
        <v>6902.128836051977</v>
      </c>
      <c r="Q23" s="14">
        <f>'WEEKLY COMPETITIVE REPORT'!Q23/Y4</f>
        <v>5239.148465579209</v>
      </c>
      <c r="R23" s="22">
        <f>'WEEKLY COMPETITIVE REPORT'!R23</f>
        <v>913</v>
      </c>
      <c r="S23" s="22">
        <f>'WEEKLY COMPETITIVE REPORT'!S23</f>
        <v>774</v>
      </c>
      <c r="T23" s="64">
        <f>'WEEKLY COMPETITIVE REPORT'!T23</f>
        <v>31.741424802110828</v>
      </c>
      <c r="U23" s="14">
        <f>'WEEKLY COMPETITIVE REPORT'!U23/Y4</f>
        <v>204317.11363008016</v>
      </c>
      <c r="V23" s="14">
        <f t="shared" si="4"/>
        <v>766.9032040057751</v>
      </c>
      <c r="W23" s="25">
        <f t="shared" si="5"/>
        <v>211219.24246613213</v>
      </c>
      <c r="X23" s="22">
        <f>'WEEKLY COMPETITIVE REPORT'!X23</f>
        <v>28745</v>
      </c>
      <c r="Y23" s="56">
        <f>'WEEKLY COMPETITIVE REPORT'!Y23</f>
        <v>29658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GRACE OF MONACO</v>
      </c>
      <c r="D24" s="4" t="str">
        <f>'WEEKLY COMPETITIVE REPORT'!D24</f>
        <v>GRACE MONAŠKA</v>
      </c>
      <c r="E24" s="4" t="str">
        <f>'WEEKLY COMPETITIVE REPORT'!E24</f>
        <v>IND</v>
      </c>
      <c r="F24" s="4" t="str">
        <f>'WEEKLY COMPETITIVE REPORT'!F24</f>
        <v>Blitz</v>
      </c>
      <c r="G24" s="37">
        <f>'WEEKLY COMPETITIVE REPORT'!G24</f>
        <v>5</v>
      </c>
      <c r="H24" s="37">
        <f>'WEEKLY COMPETITIVE REPORT'!H24</f>
        <v>11</v>
      </c>
      <c r="I24" s="14">
        <f>'WEEKLY COMPETITIVE REPORT'!I24/Y4</f>
        <v>1790.157589162289</v>
      </c>
      <c r="J24" s="14">
        <f>'WEEKLY COMPETITIVE REPORT'!J24/Y4</f>
        <v>3287.2546309095933</v>
      </c>
      <c r="K24" s="22">
        <f>'WEEKLY COMPETITIVE REPORT'!K24</f>
        <v>244</v>
      </c>
      <c r="L24" s="22">
        <f>'WEEKLY COMPETITIVE REPORT'!L24</f>
        <v>437</v>
      </c>
      <c r="M24" s="64">
        <f>'WEEKLY COMPETITIVE REPORT'!M24</f>
        <v>-45.54247266610597</v>
      </c>
      <c r="N24" s="14">
        <f t="shared" si="3"/>
        <v>162.74159901475355</v>
      </c>
      <c r="O24" s="37">
        <f>'WEEKLY COMPETITIVE REPORT'!O24</f>
        <v>11</v>
      </c>
      <c r="P24" s="14">
        <f>'WEEKLY COMPETITIVE REPORT'!P24/Y4</f>
        <v>6068.5651092065245</v>
      </c>
      <c r="Q24" s="14">
        <f>'WEEKLY COMPETITIVE REPORT'!Q24/Y4</f>
        <v>5458.943876140447</v>
      </c>
      <c r="R24" s="22">
        <f>'WEEKLY COMPETITIVE REPORT'!R24</f>
        <v>852</v>
      </c>
      <c r="S24" s="22">
        <f>'WEEKLY COMPETITIVE REPORT'!S24</f>
        <v>787</v>
      </c>
      <c r="T24" s="64">
        <f>'WEEKLY COMPETITIVE REPORT'!T24</f>
        <v>11.167384147885542</v>
      </c>
      <c r="U24" s="14">
        <f>'WEEKLY COMPETITIVE REPORT'!U24/Y4</f>
        <v>38108.930052529715</v>
      </c>
      <c r="V24" s="14">
        <f t="shared" si="4"/>
        <v>551.6877372005931</v>
      </c>
      <c r="W24" s="25">
        <f t="shared" si="5"/>
        <v>44177.49516173624</v>
      </c>
      <c r="X24" s="22">
        <f>'WEEKLY COMPETITIVE REPORT'!X24</f>
        <v>5573</v>
      </c>
      <c r="Y24" s="56">
        <f>'WEEKLY COMPETITIVE REPORT'!Y24</f>
        <v>6425</v>
      </c>
    </row>
    <row r="25" spans="1:25" ht="12.75">
      <c r="A25" s="50">
        <v>12</v>
      </c>
      <c r="B25" s="4" t="str">
        <f>'WEEKLY COMPETITIVE REPORT'!B25</f>
        <v>New</v>
      </c>
      <c r="C25" s="4" t="str">
        <f>'WEEKLY COMPETITIVE REPORT'!C25</f>
        <v>9 MOIS FERME</v>
      </c>
      <c r="D25" s="4" t="str">
        <f>'WEEKLY COMPETITIVE REPORT'!D25</f>
        <v>9 MESECEV ŠOKA</v>
      </c>
      <c r="E25" s="4" t="str">
        <f>'WEEKLY COMPETITIVE REPORT'!E25</f>
        <v>IND</v>
      </c>
      <c r="F25" s="4" t="str">
        <f>'WEEKLY COMPETITIVE REPORT'!F25</f>
        <v>Karantanija</v>
      </c>
      <c r="G25" s="37">
        <f>'WEEKLY COMPETITIVE REPORT'!G25</f>
        <v>1</v>
      </c>
      <c r="H25" s="37">
        <f>'WEEKLY COMPETITIVE REPORT'!H25</f>
        <v>9</v>
      </c>
      <c r="I25" s="14">
        <f>'WEEKLY COMPETITIVE REPORT'!I25/Y4</f>
        <v>2160.6303566491565</v>
      </c>
      <c r="J25" s="14">
        <f>'WEEKLY COMPETITIVE REPORT'!J25/Y4</f>
        <v>0</v>
      </c>
      <c r="K25" s="22">
        <f>'WEEKLY COMPETITIVE REPORT'!K25</f>
        <v>277</v>
      </c>
      <c r="L25" s="22">
        <f>'WEEKLY COMPETITIVE REPORT'!L25</f>
        <v>0</v>
      </c>
      <c r="M25" s="64">
        <f>'WEEKLY COMPETITIVE REPORT'!M25</f>
        <v>0</v>
      </c>
      <c r="N25" s="14">
        <f t="shared" si="3"/>
        <v>240.07003962768405</v>
      </c>
      <c r="O25" s="37">
        <f>'WEEKLY COMPETITIVE REPORT'!O25</f>
        <v>9</v>
      </c>
      <c r="P25" s="14">
        <f>'WEEKLY COMPETITIVE REPORT'!P25/Y4</f>
        <v>5833.563726845452</v>
      </c>
      <c r="Q25" s="14">
        <f>'WEEKLY COMPETITIVE REPORT'!Q25/Y4</f>
        <v>0</v>
      </c>
      <c r="R25" s="22">
        <f>'WEEKLY COMPETITIVE REPORT'!R25</f>
        <v>809</v>
      </c>
      <c r="S25" s="22">
        <f>'WEEKLY COMPETITIVE REPORT'!S25</f>
        <v>0</v>
      </c>
      <c r="T25" s="64">
        <f>'WEEKLY COMPETITIVE REPORT'!T25</f>
        <v>0</v>
      </c>
      <c r="U25" s="14">
        <f>'WEEKLY COMPETITIVE REPORT'!U25/Y4</f>
        <v>0</v>
      </c>
      <c r="V25" s="14">
        <f t="shared" si="4"/>
        <v>648.1737474272725</v>
      </c>
      <c r="W25" s="25">
        <f t="shared" si="5"/>
        <v>5833.563726845452</v>
      </c>
      <c r="X25" s="22">
        <f>'WEEKLY COMPETITIVE REPORT'!X25</f>
        <v>0</v>
      </c>
      <c r="Y25" s="56">
        <f>'WEEKLY COMPETITIVE REPORT'!Y25</f>
        <v>809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GODZILLA (2014)</v>
      </c>
      <c r="D26" s="4" t="str">
        <f>'WEEKLY COMPETITIVE REPORT'!D26</f>
        <v>GODZILA</v>
      </c>
      <c r="E26" s="4" t="str">
        <f>'WEEKLY COMPETITIVE REPORT'!E26</f>
        <v>WB</v>
      </c>
      <c r="F26" s="4" t="str">
        <f>'WEEKLY COMPETITIVE REPORT'!F26</f>
        <v>Blitz</v>
      </c>
      <c r="G26" s="37">
        <f>'WEEKLY COMPETITIVE REPORT'!G26</f>
        <v>6</v>
      </c>
      <c r="H26" s="37">
        <f>'WEEKLY COMPETITIVE REPORT'!H26</f>
        <v>12</v>
      </c>
      <c r="I26" s="14">
        <f>'WEEKLY COMPETITIVE REPORT'!I26/Y4</f>
        <v>1501.244124965441</v>
      </c>
      <c r="J26" s="14">
        <f>'WEEKLY COMPETITIVE REPORT'!J26/Y4</f>
        <v>2623.7213160077413</v>
      </c>
      <c r="K26" s="22">
        <f>'WEEKLY COMPETITIVE REPORT'!K26</f>
        <v>199</v>
      </c>
      <c r="L26" s="22">
        <f>'WEEKLY COMPETITIVE REPORT'!L26</f>
        <v>326</v>
      </c>
      <c r="M26" s="64">
        <f>'WEEKLY COMPETITIVE REPORT'!M26</f>
        <v>-42.781875658587985</v>
      </c>
      <c r="N26" s="14">
        <f t="shared" si="3"/>
        <v>125.10367708045341</v>
      </c>
      <c r="O26" s="37">
        <f>'WEEKLY COMPETITIVE REPORT'!O26</f>
        <v>12</v>
      </c>
      <c r="P26" s="14">
        <f>'WEEKLY COMPETITIVE REPORT'!P26/Y4</f>
        <v>5346.97262925076</v>
      </c>
      <c r="Q26" s="14">
        <f>'WEEKLY COMPETITIVE REPORT'!Q26/Y4</f>
        <v>4268.73099253525</v>
      </c>
      <c r="R26" s="22">
        <f>'WEEKLY COMPETITIVE REPORT'!R26</f>
        <v>692</v>
      </c>
      <c r="S26" s="22">
        <f>'WEEKLY COMPETITIVE REPORT'!S26</f>
        <v>551</v>
      </c>
      <c r="T26" s="64">
        <f>'WEEKLY COMPETITIVE REPORT'!T26</f>
        <v>25.259067357512947</v>
      </c>
      <c r="U26" s="14">
        <f>'WEEKLY COMPETITIVE REPORT'!U26/Y4</f>
        <v>91615.98009400055</v>
      </c>
      <c r="V26" s="14">
        <f t="shared" si="4"/>
        <v>445.58105243756336</v>
      </c>
      <c r="W26" s="25">
        <f t="shared" si="5"/>
        <v>96962.9527232513</v>
      </c>
      <c r="X26" s="22">
        <f>'WEEKLY COMPETITIVE REPORT'!X26</f>
        <v>11258</v>
      </c>
      <c r="Y26" s="56">
        <f>'WEEKLY COMPETITIVE REPORT'!Y26</f>
        <v>11950</v>
      </c>
    </row>
    <row r="27" spans="1:25" ht="12.75" customHeight="1">
      <c r="A27" s="50">
        <v>14</v>
      </c>
      <c r="B27" s="4">
        <f>'WEEKLY COMPETITIVE REPORT'!B27</f>
        <v>12</v>
      </c>
      <c r="C27" s="4" t="str">
        <f>'WEEKLY COMPETITIVE REPORT'!C27</f>
        <v>WALK OF SHAME</v>
      </c>
      <c r="D27" s="4" t="str">
        <f>'WEEKLY COMPETITIVE REPORT'!D27</f>
        <v>SEKS NA EKS</v>
      </c>
      <c r="E27" s="4" t="str">
        <f>'WEEKLY COMPETITIVE REPORT'!E27</f>
        <v>IND</v>
      </c>
      <c r="F27" s="4" t="str">
        <f>'WEEKLY COMPETITIVE REPORT'!F27</f>
        <v>Karantanija</v>
      </c>
      <c r="G27" s="37">
        <f>'WEEKLY COMPETITIVE REPORT'!G27</f>
        <v>5</v>
      </c>
      <c r="H27" s="37">
        <f>'WEEKLY COMPETITIVE REPORT'!H27</f>
        <v>9</v>
      </c>
      <c r="I27" s="14">
        <f>'WEEKLY COMPETITIVE REPORT'!I27/Y4</f>
        <v>1342.2726016035388</v>
      </c>
      <c r="J27" s="14">
        <f>'WEEKLY COMPETITIVE REPORT'!J27/Y17</f>
        <v>0.09681807875444033</v>
      </c>
      <c r="K27" s="22">
        <f>'WEEKLY COMPETITIVE REPORT'!K27</f>
        <v>174</v>
      </c>
      <c r="L27" s="22">
        <f>'WEEKLY COMPETITIVE REPORT'!L27</f>
        <v>239</v>
      </c>
      <c r="M27" s="64">
        <f>'WEEKLY COMPETITIVE REPORT'!M27</f>
        <v>-24.19984387197502</v>
      </c>
      <c r="N27" s="14">
        <f t="shared" si="3"/>
        <v>149.14140017817098</v>
      </c>
      <c r="O27" s="37">
        <f>'WEEKLY COMPETITIVE REPORT'!O27</f>
        <v>9</v>
      </c>
      <c r="P27" s="14">
        <f>'WEEKLY COMPETITIVE REPORT'!P27/Y4</f>
        <v>3432.4025435443737</v>
      </c>
      <c r="Q27" s="14">
        <f>'WEEKLY COMPETITIVE REPORT'!Q27/Y17</f>
        <v>0.176857380394528</v>
      </c>
      <c r="R27" s="22">
        <f>'WEEKLY COMPETITIVE REPORT'!R27</f>
        <v>474</v>
      </c>
      <c r="S27" s="22">
        <f>'WEEKLY COMPETITIVE REPORT'!S27</f>
        <v>462</v>
      </c>
      <c r="T27" s="64">
        <f>'WEEKLY COMPETITIVE REPORT'!T27</f>
        <v>6.111111111111114</v>
      </c>
      <c r="U27" s="14">
        <f>'WEEKLY COMPETITIVE REPORT'!U27/Y17</f>
        <v>1.17829340185927</v>
      </c>
      <c r="V27" s="14">
        <f t="shared" si="4"/>
        <v>381.3780603938193</v>
      </c>
      <c r="W27" s="25">
        <f t="shared" si="5"/>
        <v>3433.580836946233</v>
      </c>
      <c r="X27" s="22">
        <f>'WEEKLY COMPETITIVE REPORT'!X27</f>
        <v>3079</v>
      </c>
      <c r="Y27" s="56">
        <f>'WEEKLY COMPETITIVE REPORT'!Y27</f>
        <v>3553</v>
      </c>
    </row>
    <row r="28" spans="1:25" ht="12.75">
      <c r="A28" s="50">
        <v>15</v>
      </c>
      <c r="B28" s="4" t="str">
        <f>'WEEKLY COMPETITIVE REPORT'!B28</f>
        <v>New</v>
      </c>
      <c r="C28" s="4" t="str">
        <f>'WEEKLY COMPETITIVE REPORT'!C28</f>
        <v>ONLY LOVERS LEFT ALIVE</v>
      </c>
      <c r="D28" s="4" t="str">
        <f>'WEEKLY COMPETITIVE REPORT'!D28</f>
        <v>VEČNA LJUBIMCA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1</v>
      </c>
      <c r="H28" s="37">
        <f>'WEEKLY COMPETITIVE REPORT'!H28</f>
        <v>1</v>
      </c>
      <c r="I28" s="14">
        <f>'WEEKLY COMPETITIVE REPORT'!I28/Y4</f>
        <v>960.7409455349737</v>
      </c>
      <c r="J28" s="14">
        <f>'WEEKLY COMPETITIVE REPORT'!J28/Y17</f>
        <v>0</v>
      </c>
      <c r="K28" s="22">
        <f>'WEEKLY COMPETITIVE REPORT'!K28</f>
        <v>149</v>
      </c>
      <c r="L28" s="22">
        <f>'WEEKLY COMPETITIVE REPORT'!L28</f>
        <v>0</v>
      </c>
      <c r="M28" s="64">
        <f>'WEEKLY COMPETITIVE REPORT'!M28</f>
        <v>0</v>
      </c>
      <c r="N28" s="14">
        <f t="shared" si="3"/>
        <v>960.7409455349737</v>
      </c>
      <c r="O28" s="37">
        <f>'WEEKLY COMPETITIVE REPORT'!O28</f>
        <v>1</v>
      </c>
      <c r="P28" s="14">
        <f>'WEEKLY COMPETITIVE REPORT'!P28/Y4</f>
        <v>2102.5711915952447</v>
      </c>
      <c r="Q28" s="14">
        <f>'WEEKLY COMPETITIVE REPORT'!Q28/Y17</f>
        <v>0</v>
      </c>
      <c r="R28" s="22">
        <f>'WEEKLY COMPETITIVE REPORT'!R28</f>
        <v>335</v>
      </c>
      <c r="S28" s="22">
        <f>'WEEKLY COMPETITIVE REPORT'!S28</f>
        <v>0</v>
      </c>
      <c r="T28" s="64">
        <f>'WEEKLY COMPETITIVE REPORT'!T28</f>
        <v>0</v>
      </c>
      <c r="U28" s="14">
        <f>'WEEKLY COMPETITIVE REPORT'!U28/Y17</f>
        <v>0.29914594512886405</v>
      </c>
      <c r="V28" s="14">
        <f t="shared" si="4"/>
        <v>2102.5711915952447</v>
      </c>
      <c r="W28" s="25">
        <f t="shared" si="5"/>
        <v>2102.8703375403734</v>
      </c>
      <c r="X28" s="22">
        <f>'WEEKLY COMPETITIVE REPORT'!W29</f>
        <v>654</v>
      </c>
      <c r="Y28" s="56">
        <f>'WEEKLY COMPETITIVE REPORT'!X29</f>
        <v>185</v>
      </c>
    </row>
    <row r="29" spans="1:25" ht="12.75">
      <c r="A29" s="50">
        <v>16</v>
      </c>
      <c r="B29" s="4">
        <f>'WEEKLY COMPETITIVE REPORT'!B29</f>
        <v>17</v>
      </c>
      <c r="C29" s="4" t="str">
        <f>'WEEKLY COMPETITIVE REPORT'!C29</f>
        <v>BEKAS</v>
      </c>
      <c r="D29" s="4" t="str">
        <f>'WEEKLY COMPETITIVE REPORT'!D29</f>
        <v>BEKAS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2</v>
      </c>
      <c r="H29" s="37">
        <f>'WEEKLY COMPETITIVE REPORT'!H29</f>
        <v>2</v>
      </c>
      <c r="I29" s="14">
        <f>'WEEKLY COMPETITIVE REPORT'!I29/Y4</f>
        <v>269.56040917887753</v>
      </c>
      <c r="J29" s="14">
        <f>'WEEKLY COMPETITIVE REPORT'!J29/Y17</f>
        <v>0.03166805230141335</v>
      </c>
      <c r="K29" s="22">
        <f>'WEEKLY COMPETITIVE REPORT'!K29</f>
        <v>49</v>
      </c>
      <c r="L29" s="22">
        <f>'WEEKLY COMPETITIVE REPORT'!L29</f>
        <v>178</v>
      </c>
      <c r="M29" s="64">
        <f>'WEEKLY COMPETITIVE REPORT'!M29</f>
        <v>-53.46062052505967</v>
      </c>
      <c r="N29" s="14">
        <f t="shared" si="3"/>
        <v>134.78020458943877</v>
      </c>
      <c r="O29" s="37">
        <f>'WEEKLY COMPETITIVE REPORT'!O29</f>
        <v>2</v>
      </c>
      <c r="P29" s="14">
        <f>'WEEKLY COMPETITIVE REPORT'!P29/Y4</f>
        <v>269.56040917887753</v>
      </c>
      <c r="Q29" s="14">
        <f>'WEEKLY COMPETITIVE REPORT'!Q29/Y17</f>
        <v>0.03469125538508049</v>
      </c>
      <c r="R29" s="22">
        <f>'WEEKLY COMPETITIVE REPORT'!R29</f>
        <v>49</v>
      </c>
      <c r="S29" s="22">
        <f>'WEEKLY COMPETITIVE REPORT'!S29</f>
        <v>185</v>
      </c>
      <c r="T29" s="64">
        <f>'WEEKLY COMPETITIVE REPORT'!T29</f>
        <v>-57.51633986928105</v>
      </c>
      <c r="U29" s="14" t="e">
        <f>'WEEKLY COMPETITIVE REPORT'!#REF!/Y4</f>
        <v>#REF!</v>
      </c>
      <c r="V29" s="14">
        <f t="shared" si="4"/>
        <v>134.78020458943877</v>
      </c>
      <c r="W29" s="25" t="e">
        <f t="shared" si="5"/>
        <v>#REF!</v>
      </c>
      <c r="X29" s="22" t="e">
        <f>'WEEKLY COMPETITIVE REPORT'!#REF!</f>
        <v>#REF!</v>
      </c>
      <c r="Y29" s="56">
        <f>'WEEKLY COMPETITIVE REPORT'!Y29</f>
        <v>234</v>
      </c>
    </row>
    <row r="30" spans="1:25" ht="12.75">
      <c r="A30" s="51">
        <v>17</v>
      </c>
      <c r="B30" s="4">
        <f>'WEEKLY COMPETITIVE REPORT'!B30</f>
        <v>0</v>
      </c>
      <c r="C30" s="4">
        <f>'WEEKLY COMPETITIVE REPORT'!C30</f>
        <v>0</v>
      </c>
      <c r="D30" s="4">
        <f>'WEEKLY COMPETITIVE REPORT'!D30</f>
        <v>0</v>
      </c>
      <c r="E30" s="4">
        <f>'WEEKLY COMPETITIVE REPORT'!E30</f>
        <v>0</v>
      </c>
      <c r="F30" s="4">
        <f>'WEEKLY COMPETITIVE REPORT'!F30</f>
        <v>0</v>
      </c>
      <c r="G30" s="37">
        <f>'WEEKLY COMPETITIVE REPORT'!G30</f>
        <v>0</v>
      </c>
      <c r="H30" s="37">
        <f>'WEEKLY COMPETITIVE REPORT'!H30</f>
        <v>0</v>
      </c>
      <c r="I30" s="14">
        <f>'WEEKLY COMPETITIVE REPORT'!I30/Y4</f>
        <v>0</v>
      </c>
      <c r="J30" s="14">
        <f>'WEEKLY COMPETITIVE REPORT'!J30/Y17</f>
        <v>0</v>
      </c>
      <c r="K30" s="22">
        <f>'WEEKLY COMPETITIVE REPORT'!K30</f>
        <v>0</v>
      </c>
      <c r="L30" s="22">
        <f>'WEEKLY COMPETITIVE REPORT'!L30</f>
        <v>0</v>
      </c>
      <c r="M30" s="64">
        <f>'WEEKLY COMPETITIVE REPORT'!M30</f>
        <v>0</v>
      </c>
      <c r="N30" s="14" t="e">
        <f t="shared" si="3"/>
        <v>#DIV/0!</v>
      </c>
      <c r="O30" s="37">
        <f>'WEEKLY COMPETITIVE REPORT'!O30</f>
        <v>0</v>
      </c>
      <c r="P30" s="14">
        <f>'WEEKLY COMPETITIVE REPORT'!P30/Y4</f>
        <v>0</v>
      </c>
      <c r="Q30" s="14">
        <f>'WEEKLY COMPETITIVE REPORT'!Q30/Y17</f>
        <v>0</v>
      </c>
      <c r="R30" s="22">
        <f>'WEEKLY COMPETITIVE REPORT'!R30</f>
        <v>0</v>
      </c>
      <c r="S30" s="22">
        <f>'WEEKLY COMPETITIVE REPORT'!S30</f>
        <v>0</v>
      </c>
      <c r="T30" s="64">
        <f>'WEEKLY COMPETITIVE REPORT'!T30</f>
        <v>0</v>
      </c>
      <c r="U30" s="14">
        <f>'WEEKLY COMPETITIVE REPORT'!U30/Y4</f>
        <v>0</v>
      </c>
      <c r="V30" s="14" t="e">
        <f t="shared" si="4"/>
        <v>#DIV/0!</v>
      </c>
      <c r="W30" s="25">
        <f t="shared" si="5"/>
        <v>0</v>
      </c>
      <c r="X30" s="22">
        <f>'WEEKLY COMPETITIVE REPORT'!X30</f>
        <v>0</v>
      </c>
      <c r="Y30" s="56">
        <f>'WEEKLY COMPETITIVE REPORT'!Y30</f>
        <v>0</v>
      </c>
    </row>
    <row r="31" spans="1:25" ht="12.75">
      <c r="A31" s="50">
        <v>18</v>
      </c>
      <c r="B31" s="4">
        <f>'WEEKLY COMPETITIVE REPORT'!B31</f>
        <v>0</v>
      </c>
      <c r="C31" s="4">
        <f>'WEEKLY COMPETITIVE REPORT'!C31</f>
        <v>0</v>
      </c>
      <c r="D31" s="4">
        <f>'WEEKLY COMPETITIVE REPORT'!D31</f>
        <v>0</v>
      </c>
      <c r="E31" s="4">
        <f>'WEEKLY COMPETITIVE REPORT'!E31</f>
        <v>0</v>
      </c>
      <c r="F31" s="4">
        <f>'WEEKLY COMPETITIVE REPORT'!F31</f>
        <v>0</v>
      </c>
      <c r="G31" s="37">
        <f>'WEEKLY COMPETITIVE REPORT'!G31</f>
        <v>0</v>
      </c>
      <c r="H31" s="37">
        <f>'WEEKLY COMPETITIVE REPORT'!H31</f>
        <v>0</v>
      </c>
      <c r="I31" s="14">
        <f>'WEEKLY COMPETITIVE REPORT'!I31/Y4</f>
        <v>0</v>
      </c>
      <c r="J31" s="14">
        <f>'WEEKLY COMPETITIVE REPORT'!J31/Y17</f>
        <v>0</v>
      </c>
      <c r="K31" s="22">
        <f>'WEEKLY COMPETITIVE REPORT'!K31</f>
        <v>0</v>
      </c>
      <c r="L31" s="22">
        <f>'WEEKLY COMPETITIVE REPORT'!L31</f>
        <v>0</v>
      </c>
      <c r="M31" s="64">
        <f>'WEEKLY COMPETITIVE REPORT'!M31</f>
        <v>0</v>
      </c>
      <c r="N31" s="14" t="e">
        <f t="shared" si="3"/>
        <v>#DIV/0!</v>
      </c>
      <c r="O31" s="37">
        <f>'WEEKLY COMPETITIVE REPORT'!O31</f>
        <v>0</v>
      </c>
      <c r="P31" s="14">
        <f>'WEEKLY COMPETITIVE REPORT'!P31/Y4</f>
        <v>0</v>
      </c>
      <c r="Q31" s="14">
        <f>'WEEKLY COMPETITIVE REPORT'!Q31/Y17</f>
        <v>0</v>
      </c>
      <c r="R31" s="22">
        <f>'WEEKLY COMPETITIVE REPORT'!R31</f>
        <v>0</v>
      </c>
      <c r="S31" s="22">
        <f>'WEEKLY COMPETITIVE REPORT'!S31</f>
        <v>0</v>
      </c>
      <c r="T31" s="64">
        <f>'WEEKLY COMPETITIVE REPORT'!T31</f>
        <v>0</v>
      </c>
      <c r="U31" s="14">
        <f>'WEEKLY COMPETITIVE REPORT'!U31/Y4</f>
        <v>0</v>
      </c>
      <c r="V31" s="14" t="e">
        <f t="shared" si="4"/>
        <v>#DIV/0!</v>
      </c>
      <c r="W31" s="25">
        <f t="shared" si="5"/>
        <v>0</v>
      </c>
      <c r="X31" s="22">
        <f>'WEEKLY COMPETITIVE REPORT'!X31</f>
        <v>0</v>
      </c>
      <c r="Y31" s="56">
        <f>'WEEKLY COMPETITIVE REPORT'!Y31</f>
        <v>0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171</v>
      </c>
      <c r="I34" s="32">
        <f>SUM(I14:I33)</f>
        <v>82233.8954935029</v>
      </c>
      <c r="J34" s="31">
        <f>SUM(J14:J33)</f>
        <v>68402.11908607575</v>
      </c>
      <c r="K34" s="31">
        <f>SUM(K14:K33)</f>
        <v>10226</v>
      </c>
      <c r="L34" s="31">
        <f>SUM(L14:L33)</f>
        <v>9301</v>
      </c>
      <c r="M34" s="64">
        <f>'WEEKLY COMPETITIVE REPORT'!M34</f>
        <v>16.22836153335156</v>
      </c>
      <c r="N34" s="32">
        <f>I34/H34</f>
        <v>480.8999736462158</v>
      </c>
      <c r="O34" s="40">
        <f>'WEEKLY COMPETITIVE REPORT'!O34</f>
        <v>171</v>
      </c>
      <c r="P34" s="31">
        <f>SUM(P14:P33)</f>
        <v>237832.45783798728</v>
      </c>
      <c r="Q34" s="31">
        <f>SUM(Q14:Q33)</f>
        <v>110732.86291717325</v>
      </c>
      <c r="R34" s="31">
        <f>SUM(R14:R33)</f>
        <v>33198</v>
      </c>
      <c r="S34" s="31">
        <f>SUM(S14:S33)</f>
        <v>16358</v>
      </c>
      <c r="T34" s="65">
        <f>P34/Q34-100%</f>
        <v>1.147803746534422</v>
      </c>
      <c r="U34" s="31" t="e">
        <f>SUM(U14:U33)</f>
        <v>#REF!</v>
      </c>
      <c r="V34" s="32">
        <f>P34/O34</f>
        <v>1390.8330867718555</v>
      </c>
      <c r="W34" s="31" t="e">
        <f>SUM(W14:W33)</f>
        <v>#REF!</v>
      </c>
      <c r="X34" s="31" t="e">
        <f>SUM(X14:X33)</f>
        <v>#REF!</v>
      </c>
      <c r="Y34" s="35">
        <f>SUM(Y14:Y33)</f>
        <v>211893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2014-06-27T11:17:16Z</dcterms:modified>
  <cp:category/>
  <cp:version/>
  <cp:contentType/>
  <cp:contentStatus/>
</cp:coreProperties>
</file>