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80" windowWidth="17685" windowHeight="976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<sst xmlns="http://schemas.openxmlformats.org/spreadsheetml/2006/main" count="245" uniqueCount="81">
  <si>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</si>
  <si>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</si>
  <si>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</si>
  <si>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</si>
  <si>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</si>
  <si>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</si>
  <si>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</si>
  <si>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</si>
  <si>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</si>
  <si>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</si>
  <si>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</si>
  <si>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</si>
  <si>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</si>
  <si>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</si>
  <si>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</si>
  <si>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</si>
  <si>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</si>
  <si>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</si>
  <si>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</si>
  <si>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</si>
  <si>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</si>
  <si>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</si>
  <si>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</si>
  <si>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</si>
  <si>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</si>
  <si>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</si>
  <si>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</si>
  <si>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</si>
  <si>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</si>
  <si>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</si>
  <si>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</si>
  <si>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</si>
  <si>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</si>
  <si>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</si>
  <si>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</si>
  <si>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</si>
  <si>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</si>
  <si>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</si>
  <si>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</si>
  <si>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</si>
  <si>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</si>
  <si>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</si>
  <si>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</si>
  <si>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</si>
  <si>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</si>
  <si>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</si>
  <si>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</si>
  <si>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</si>
  <si>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</si>
  <si>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</si>
  <si>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</si>
  <si>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</si>
  <si>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</si>
  <si>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</si>
  <si>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MADAGASCAR 2</t>
  </si>
  <si>
    <t>YES MAN</t>
  </si>
  <si>
    <t>CHANGELING</t>
  </si>
  <si>
    <t>UNI</t>
  </si>
  <si>
    <t>DOUBT</t>
  </si>
  <si>
    <t>BOLT</t>
  </si>
  <si>
    <t>UNDERWORLD: RISE of the LYCANS</t>
  </si>
  <si>
    <t>SONY</t>
  </si>
  <si>
    <t>REVOLUTIONARY ROAD</t>
  </si>
  <si>
    <t>PAR</t>
  </si>
  <si>
    <t>BRIDE WARS</t>
  </si>
  <si>
    <t>THE BOY IN THE STRIPED PYJAMAS</t>
  </si>
  <si>
    <t>TALE OF DESPERAUX</t>
  </si>
  <si>
    <t>PINK PANTHER 2</t>
  </si>
  <si>
    <t>TOŠE - THE HARDEST THING</t>
  </si>
  <si>
    <t>DOMESTIC</t>
  </si>
  <si>
    <t>THE CURIOUS CASE OF BENJAMIN BUTTON</t>
  </si>
  <si>
    <t>W</t>
  </si>
  <si>
    <t>SEVEN POUNDS</t>
  </si>
  <si>
    <t>TURNEJA</t>
  </si>
  <si>
    <t>27 - Feb   01 - Mar</t>
  </si>
  <si>
    <t>26 - Feb   04 - Mar</t>
  </si>
  <si>
    <t>TWILIGHT</t>
  </si>
  <si>
    <t>VALKYRIE</t>
  </si>
  <si>
    <t>GOLA RESNICA</t>
  </si>
  <si>
    <t>MILK</t>
  </si>
  <si>
    <t>HAPPY-GO-LUCKY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</si>
</sst>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4">
      <selection activeCell="H21" sqref="H2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74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0.7913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75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39877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 t="s">
        <v>51</v>
      </c>
      <c r="C14" s="4" t="s">
        <v>76</v>
      </c>
      <c r="D14" s="16" t="s">
        <v>47</v>
      </c>
      <c r="E14" s="16" t="s">
        <v>45</v>
      </c>
      <c r="F14" s="38">
        <v>1</v>
      </c>
      <c r="G14" s="38">
        <v>7</v>
      </c>
      <c r="H14" s="25">
        <v>22642</v>
      </c>
      <c r="I14" s="25"/>
      <c r="J14" s="25">
        <v>4683</v>
      </c>
      <c r="K14" s="25"/>
      <c r="L14" s="65"/>
      <c r="M14" s="15">
        <f aca="true" t="shared" si="0" ref="M14:M34">H14/G14</f>
        <v>3234.5714285714284</v>
      </c>
      <c r="N14" s="77">
        <v>7</v>
      </c>
      <c r="O14" s="15">
        <v>35100</v>
      </c>
      <c r="P14" s="15"/>
      <c r="Q14" s="15">
        <v>7617</v>
      </c>
      <c r="R14" s="15"/>
      <c r="S14" s="67"/>
      <c r="T14" s="78">
        <v>12667</v>
      </c>
      <c r="U14" s="15">
        <f aca="true" t="shared" si="1" ref="U14:U34">O14/N14</f>
        <v>5014.285714285715</v>
      </c>
      <c r="V14" s="78">
        <f aca="true" t="shared" si="2" ref="V14:V33">SUM(T14,O14)</f>
        <v>47767</v>
      </c>
      <c r="W14" s="78">
        <v>3034</v>
      </c>
      <c r="X14" s="79">
        <f aca="true" t="shared" si="3" ref="X14:X33">SUM(W14,Q14)</f>
        <v>10651</v>
      </c>
    </row>
    <row r="15" spans="1:24" ht="12.75">
      <c r="A15" s="76">
        <v>2</v>
      </c>
      <c r="B15" s="76" t="s">
        <v>51</v>
      </c>
      <c r="C15" s="4" t="s">
        <v>77</v>
      </c>
      <c r="D15" s="16" t="s">
        <v>46</v>
      </c>
      <c r="E15" s="16" t="s">
        <v>42</v>
      </c>
      <c r="F15" s="38">
        <v>1</v>
      </c>
      <c r="G15" s="38">
        <v>7</v>
      </c>
      <c r="H15" s="25">
        <v>17822</v>
      </c>
      <c r="I15" s="25"/>
      <c r="J15" s="92">
        <v>3622</v>
      </c>
      <c r="K15" s="92"/>
      <c r="L15" s="65"/>
      <c r="M15" s="15">
        <f t="shared" si="0"/>
        <v>2546</v>
      </c>
      <c r="N15" s="77">
        <v>7</v>
      </c>
      <c r="O15" s="80">
        <v>28032</v>
      </c>
      <c r="P15" s="80"/>
      <c r="Q15" s="80">
        <v>6048</v>
      </c>
      <c r="R15" s="80"/>
      <c r="S15" s="67"/>
      <c r="T15" s="81">
        <v>975</v>
      </c>
      <c r="U15" s="15">
        <f t="shared" si="1"/>
        <v>4004.5714285714284</v>
      </c>
      <c r="V15" s="81">
        <f t="shared" si="2"/>
        <v>29007</v>
      </c>
      <c r="W15" s="81">
        <v>253</v>
      </c>
      <c r="X15" s="82">
        <f t="shared" si="3"/>
        <v>6301</v>
      </c>
    </row>
    <row r="16" spans="1:24" ht="12.75">
      <c r="A16" s="76">
        <v>3</v>
      </c>
      <c r="B16" s="76">
        <v>1</v>
      </c>
      <c r="C16" s="4" t="s">
        <v>70</v>
      </c>
      <c r="D16" s="16" t="s">
        <v>71</v>
      </c>
      <c r="E16" s="16" t="s">
        <v>45</v>
      </c>
      <c r="F16" s="38">
        <v>2</v>
      </c>
      <c r="G16" s="38">
        <v>9</v>
      </c>
      <c r="H16" s="25">
        <v>16892</v>
      </c>
      <c r="I16" s="25">
        <v>24894</v>
      </c>
      <c r="J16" s="90">
        <v>3544</v>
      </c>
      <c r="K16" s="90">
        <v>5209</v>
      </c>
      <c r="L16" s="65">
        <f aca="true" t="shared" si="4" ref="L14:L33">(H16/I16*100)-100</f>
        <v>-32.14429179722022</v>
      </c>
      <c r="M16" s="15">
        <f t="shared" si="0"/>
        <v>1876.888888888889</v>
      </c>
      <c r="N16" s="77">
        <v>9</v>
      </c>
      <c r="O16" s="23">
        <v>25531</v>
      </c>
      <c r="P16" s="23">
        <v>40090</v>
      </c>
      <c r="Q16" s="23">
        <v>5550</v>
      </c>
      <c r="R16" s="23">
        <v>8798</v>
      </c>
      <c r="S16" s="67">
        <f aca="true" t="shared" si="5" ref="S14:S33">(O16/P16*100)-100</f>
        <v>-36.31578947368421</v>
      </c>
      <c r="T16" s="81">
        <v>42334</v>
      </c>
      <c r="U16" s="15">
        <f t="shared" si="1"/>
        <v>2836.777777777778</v>
      </c>
      <c r="V16" s="81">
        <f t="shared" si="2"/>
        <v>67865</v>
      </c>
      <c r="W16" s="81">
        <v>9618</v>
      </c>
      <c r="X16" s="82">
        <f t="shared" si="3"/>
        <v>15168</v>
      </c>
    </row>
    <row r="17" spans="1:24" ht="12.75">
      <c r="A17" s="76">
        <v>4</v>
      </c>
      <c r="B17" s="76">
        <v>2</v>
      </c>
      <c r="C17" s="4" t="s">
        <v>59</v>
      </c>
      <c r="D17" s="16" t="s">
        <v>52</v>
      </c>
      <c r="E17" s="16" t="s">
        <v>53</v>
      </c>
      <c r="F17" s="38">
        <v>5</v>
      </c>
      <c r="G17" s="38">
        <v>12</v>
      </c>
      <c r="H17" s="25">
        <v>14049</v>
      </c>
      <c r="I17" s="25">
        <v>15907</v>
      </c>
      <c r="J17" s="87">
        <v>2720</v>
      </c>
      <c r="K17" s="87">
        <v>3217</v>
      </c>
      <c r="L17" s="65">
        <f t="shared" si="4"/>
        <v>-11.680392280128245</v>
      </c>
      <c r="M17" s="15">
        <f t="shared" si="0"/>
        <v>1170.75</v>
      </c>
      <c r="N17" s="77">
        <v>16</v>
      </c>
      <c r="O17" s="23">
        <v>19975</v>
      </c>
      <c r="P17" s="23">
        <v>31445</v>
      </c>
      <c r="Q17" s="23">
        <v>3977</v>
      </c>
      <c r="R17" s="23">
        <v>6600</v>
      </c>
      <c r="S17" s="67">
        <f t="shared" si="5"/>
        <v>-36.47638734297981</v>
      </c>
      <c r="T17" s="81">
        <v>185121</v>
      </c>
      <c r="U17" s="15">
        <f t="shared" si="1"/>
        <v>1248.4375</v>
      </c>
      <c r="V17" s="81">
        <f t="shared" si="2"/>
        <v>205096</v>
      </c>
      <c r="W17" s="81">
        <v>40981</v>
      </c>
      <c r="X17" s="82">
        <f t="shared" si="3"/>
        <v>44958</v>
      </c>
    </row>
    <row r="18" spans="1:24" ht="13.5" customHeight="1">
      <c r="A18" s="76">
        <v>5</v>
      </c>
      <c r="B18" s="76">
        <v>3</v>
      </c>
      <c r="C18" s="4" t="s">
        <v>66</v>
      </c>
      <c r="D18" s="16" t="s">
        <v>57</v>
      </c>
      <c r="E18" s="16" t="s">
        <v>36</v>
      </c>
      <c r="F18" s="38">
        <v>3</v>
      </c>
      <c r="G18" s="38">
        <v>10</v>
      </c>
      <c r="H18" s="15">
        <v>12920</v>
      </c>
      <c r="I18" s="15">
        <v>15734</v>
      </c>
      <c r="J18" s="15">
        <v>3063</v>
      </c>
      <c r="K18" s="15">
        <v>3773</v>
      </c>
      <c r="L18" s="65">
        <f t="shared" si="4"/>
        <v>-17.884835388331</v>
      </c>
      <c r="M18" s="15">
        <f t="shared" si="0"/>
        <v>1292</v>
      </c>
      <c r="N18" s="39">
        <v>10</v>
      </c>
      <c r="O18" s="15">
        <v>19014</v>
      </c>
      <c r="P18" s="15">
        <v>30931</v>
      </c>
      <c r="Q18" s="15">
        <v>4602</v>
      </c>
      <c r="R18" s="15">
        <v>7702</v>
      </c>
      <c r="S18" s="67">
        <f t="shared" si="5"/>
        <v>-38.52769066632181</v>
      </c>
      <c r="T18" s="81">
        <v>70655</v>
      </c>
      <c r="U18" s="15">
        <f t="shared" si="1"/>
        <v>1901.4</v>
      </c>
      <c r="V18" s="81">
        <f t="shared" si="2"/>
        <v>89669</v>
      </c>
      <c r="W18" s="81">
        <v>18627</v>
      </c>
      <c r="X18" s="82">
        <f t="shared" si="3"/>
        <v>23229</v>
      </c>
    </row>
    <row r="19" spans="1:24" ht="12.75">
      <c r="A19" s="76">
        <v>6</v>
      </c>
      <c r="B19" s="76">
        <v>4</v>
      </c>
      <c r="C19" s="4" t="s">
        <v>64</v>
      </c>
      <c r="D19" s="16" t="s">
        <v>46</v>
      </c>
      <c r="E19" s="16" t="s">
        <v>42</v>
      </c>
      <c r="F19" s="38">
        <v>4</v>
      </c>
      <c r="G19" s="38">
        <v>7</v>
      </c>
      <c r="H19" s="15">
        <v>10699</v>
      </c>
      <c r="I19" s="15">
        <v>16122</v>
      </c>
      <c r="J19" s="23">
        <v>2401</v>
      </c>
      <c r="K19" s="23">
        <v>3560</v>
      </c>
      <c r="L19" s="65">
        <f t="shared" si="4"/>
        <v>-33.63726584790969</v>
      </c>
      <c r="M19" s="15">
        <f t="shared" si="0"/>
        <v>1528.4285714285713</v>
      </c>
      <c r="N19" s="77">
        <v>7</v>
      </c>
      <c r="O19" s="15">
        <v>15395</v>
      </c>
      <c r="P19" s="15">
        <v>27077</v>
      </c>
      <c r="Q19" s="15">
        <v>3612</v>
      </c>
      <c r="R19" s="15">
        <v>6367</v>
      </c>
      <c r="S19" s="67">
        <f t="shared" si="5"/>
        <v>-43.143627432876606</v>
      </c>
      <c r="T19" s="93">
        <v>109820</v>
      </c>
      <c r="U19" s="15">
        <f t="shared" si="1"/>
        <v>2199.285714285714</v>
      </c>
      <c r="V19" s="81">
        <f t="shared" si="2"/>
        <v>125215</v>
      </c>
      <c r="W19" s="81">
        <v>27265</v>
      </c>
      <c r="X19" s="82">
        <f t="shared" si="3"/>
        <v>30877</v>
      </c>
    </row>
    <row r="20" spans="1:24" ht="12.75">
      <c r="A20" s="76">
        <v>7</v>
      </c>
      <c r="B20" s="76">
        <v>6</v>
      </c>
      <c r="C20" s="4" t="s">
        <v>67</v>
      </c>
      <c r="D20" s="16" t="s">
        <v>61</v>
      </c>
      <c r="E20" s="16" t="s">
        <v>42</v>
      </c>
      <c r="F20" s="38">
        <v>3</v>
      </c>
      <c r="G20" s="38">
        <v>7</v>
      </c>
      <c r="H20" s="15">
        <v>7207</v>
      </c>
      <c r="I20" s="15">
        <v>9176</v>
      </c>
      <c r="J20" s="94">
        <v>1738</v>
      </c>
      <c r="K20" s="94">
        <v>2086</v>
      </c>
      <c r="L20" s="65">
        <f t="shared" si="4"/>
        <v>-21.458151700087186</v>
      </c>
      <c r="M20" s="15">
        <f t="shared" si="0"/>
        <v>1029.5714285714287</v>
      </c>
      <c r="N20" s="39">
        <v>7</v>
      </c>
      <c r="O20" s="15">
        <v>9186</v>
      </c>
      <c r="P20" s="15">
        <v>14677</v>
      </c>
      <c r="Q20" s="15">
        <v>2332</v>
      </c>
      <c r="R20" s="15">
        <v>3564</v>
      </c>
      <c r="S20" s="67">
        <f t="shared" si="5"/>
        <v>-37.41227771342918</v>
      </c>
      <c r="T20" s="81">
        <v>38005</v>
      </c>
      <c r="U20" s="15">
        <f t="shared" si="1"/>
        <v>1312.2857142857142</v>
      </c>
      <c r="V20" s="81">
        <f t="shared" si="2"/>
        <v>47191</v>
      </c>
      <c r="W20" s="81">
        <v>9471</v>
      </c>
      <c r="X20" s="82">
        <f t="shared" si="3"/>
        <v>11803</v>
      </c>
    </row>
    <row r="21" spans="1:24" ht="12.75">
      <c r="A21" s="76">
        <v>8</v>
      </c>
      <c r="B21" s="76">
        <v>7</v>
      </c>
      <c r="C21" s="4" t="s">
        <v>72</v>
      </c>
      <c r="D21" s="16" t="s">
        <v>61</v>
      </c>
      <c r="E21" s="16" t="s">
        <v>42</v>
      </c>
      <c r="F21" s="38">
        <v>2</v>
      </c>
      <c r="G21" s="38">
        <v>3</v>
      </c>
      <c r="H21" s="15">
        <v>5354</v>
      </c>
      <c r="I21" s="15">
        <v>6444</v>
      </c>
      <c r="J21" s="15">
        <v>1096</v>
      </c>
      <c r="K21" s="15">
        <v>1318</v>
      </c>
      <c r="L21" s="65">
        <f t="shared" si="4"/>
        <v>-16.91495965238981</v>
      </c>
      <c r="M21" s="15">
        <f t="shared" si="0"/>
        <v>1784.6666666666667</v>
      </c>
      <c r="N21" s="39">
        <v>4</v>
      </c>
      <c r="O21" s="15">
        <v>8151</v>
      </c>
      <c r="P21" s="15">
        <v>10607</v>
      </c>
      <c r="Q21" s="15">
        <v>1778</v>
      </c>
      <c r="R21" s="15">
        <v>2288</v>
      </c>
      <c r="S21" s="67">
        <f t="shared" si="5"/>
        <v>-23.15452059960404</v>
      </c>
      <c r="T21" s="81">
        <v>11405</v>
      </c>
      <c r="U21" s="15">
        <f t="shared" si="1"/>
        <v>2037.75</v>
      </c>
      <c r="V21" s="81">
        <f t="shared" si="2"/>
        <v>19556</v>
      </c>
      <c r="W21" s="81">
        <v>2456</v>
      </c>
      <c r="X21" s="82">
        <f t="shared" si="3"/>
        <v>4234</v>
      </c>
    </row>
    <row r="22" spans="1:24" ht="12.75">
      <c r="A22" s="76">
        <v>9</v>
      </c>
      <c r="B22" s="76" t="s">
        <v>51</v>
      </c>
      <c r="C22" s="4" t="s">
        <v>78</v>
      </c>
      <c r="D22" s="16" t="s">
        <v>69</v>
      </c>
      <c r="E22" s="16" t="s">
        <v>36</v>
      </c>
      <c r="F22" s="38">
        <v>1</v>
      </c>
      <c r="G22" s="38">
        <v>4</v>
      </c>
      <c r="H22" s="15">
        <v>4010</v>
      </c>
      <c r="I22" s="15"/>
      <c r="J22" s="15">
        <v>1145</v>
      </c>
      <c r="K22" s="15"/>
      <c r="L22" s="65"/>
      <c r="M22" s="15">
        <f t="shared" si="0"/>
        <v>1002.5</v>
      </c>
      <c r="N22" s="77">
        <v>4</v>
      </c>
      <c r="O22" s="23">
        <v>7730</v>
      </c>
      <c r="P22" s="23"/>
      <c r="Q22" s="23">
        <v>1794</v>
      </c>
      <c r="R22" s="23"/>
      <c r="S22" s="67"/>
      <c r="T22" s="81">
        <v>1690</v>
      </c>
      <c r="U22" s="15">
        <f t="shared" si="1"/>
        <v>1932.5</v>
      </c>
      <c r="V22" s="81">
        <f t="shared" si="2"/>
        <v>9420</v>
      </c>
      <c r="W22" s="81">
        <v>504</v>
      </c>
      <c r="X22" s="82">
        <f t="shared" si="3"/>
        <v>2298</v>
      </c>
    </row>
    <row r="23" spans="1:24" ht="12.75">
      <c r="A23" s="76">
        <v>10</v>
      </c>
      <c r="B23" s="76">
        <v>8</v>
      </c>
      <c r="C23" s="4" t="s">
        <v>68</v>
      </c>
      <c r="D23" s="16" t="s">
        <v>69</v>
      </c>
      <c r="E23" s="16" t="s">
        <v>48</v>
      </c>
      <c r="F23" s="38">
        <v>3</v>
      </c>
      <c r="G23" s="38">
        <v>6</v>
      </c>
      <c r="H23" s="25">
        <v>4010</v>
      </c>
      <c r="I23" s="25">
        <v>5384</v>
      </c>
      <c r="J23" s="25">
        <v>858</v>
      </c>
      <c r="K23" s="25">
        <v>1155</v>
      </c>
      <c r="L23" s="65">
        <f t="shared" si="4"/>
        <v>-25.520059435364033</v>
      </c>
      <c r="M23" s="15">
        <f t="shared" si="0"/>
        <v>668.3333333333334</v>
      </c>
      <c r="N23" s="77">
        <v>6</v>
      </c>
      <c r="O23" s="15">
        <v>7441</v>
      </c>
      <c r="P23" s="15">
        <v>9665</v>
      </c>
      <c r="Q23" s="15">
        <v>1828</v>
      </c>
      <c r="R23" s="15">
        <v>2205</v>
      </c>
      <c r="S23" s="67">
        <f t="shared" si="5"/>
        <v>-23.010863942058975</v>
      </c>
      <c r="T23" s="81">
        <v>32987</v>
      </c>
      <c r="U23" s="15">
        <f t="shared" si="1"/>
        <v>1240.1666666666667</v>
      </c>
      <c r="V23" s="81">
        <f t="shared" si="2"/>
        <v>40428</v>
      </c>
      <c r="W23" s="81">
        <v>8104</v>
      </c>
      <c r="X23" s="82">
        <f t="shared" si="3"/>
        <v>9932</v>
      </c>
    </row>
    <row r="24" spans="1:24" ht="12.75">
      <c r="A24" s="76">
        <v>11</v>
      </c>
      <c r="B24" s="76" t="s">
        <v>51</v>
      </c>
      <c r="C24" s="4" t="s">
        <v>79</v>
      </c>
      <c r="D24" s="16" t="s">
        <v>47</v>
      </c>
      <c r="E24" s="16" t="s">
        <v>48</v>
      </c>
      <c r="F24" s="38">
        <v>1</v>
      </c>
      <c r="G24" s="38">
        <v>2</v>
      </c>
      <c r="H24" s="25">
        <v>3860</v>
      </c>
      <c r="I24" s="25"/>
      <c r="J24" s="88">
        <v>773</v>
      </c>
      <c r="K24" s="88"/>
      <c r="L24" s="65"/>
      <c r="M24" s="15">
        <f t="shared" si="0"/>
        <v>1930</v>
      </c>
      <c r="N24" s="38">
        <v>2</v>
      </c>
      <c r="O24" s="23">
        <v>6703</v>
      </c>
      <c r="P24" s="23"/>
      <c r="Q24" s="23">
        <v>1378</v>
      </c>
      <c r="R24" s="23"/>
      <c r="S24" s="67"/>
      <c r="T24" s="81"/>
      <c r="U24" s="15">
        <f t="shared" si="1"/>
        <v>3351.5</v>
      </c>
      <c r="V24" s="81">
        <f t="shared" si="2"/>
        <v>6703</v>
      </c>
      <c r="W24" s="81"/>
      <c r="X24" s="82">
        <f t="shared" si="3"/>
        <v>1378</v>
      </c>
    </row>
    <row r="25" spans="1:24" ht="12.75" customHeight="1">
      <c r="A25" s="52">
        <v>12</v>
      </c>
      <c r="B25" s="76">
        <v>5</v>
      </c>
      <c r="C25" s="4" t="s">
        <v>55</v>
      </c>
      <c r="D25" s="16" t="s">
        <v>44</v>
      </c>
      <c r="E25" s="16" t="s">
        <v>45</v>
      </c>
      <c r="F25" s="38">
        <v>7</v>
      </c>
      <c r="G25" s="38">
        <v>9</v>
      </c>
      <c r="H25" s="25">
        <v>3350</v>
      </c>
      <c r="I25" s="25">
        <v>8897</v>
      </c>
      <c r="J25" s="25">
        <v>705</v>
      </c>
      <c r="K25" s="25">
        <v>1964</v>
      </c>
      <c r="L25" s="65">
        <f t="shared" si="4"/>
        <v>-62.34685849162639</v>
      </c>
      <c r="M25" s="15">
        <f t="shared" si="0"/>
        <v>372.22222222222223</v>
      </c>
      <c r="N25" s="77">
        <v>9</v>
      </c>
      <c r="O25" s="23">
        <v>5575</v>
      </c>
      <c r="P25" s="23">
        <v>15815</v>
      </c>
      <c r="Q25" s="88">
        <v>1218</v>
      </c>
      <c r="R25" s="88">
        <v>3704</v>
      </c>
      <c r="S25" s="67">
        <f t="shared" si="5"/>
        <v>-64.74865633891875</v>
      </c>
      <c r="T25" s="83">
        <v>176273</v>
      </c>
      <c r="U25" s="15">
        <f t="shared" si="1"/>
        <v>619.4444444444445</v>
      </c>
      <c r="V25" s="81">
        <f t="shared" si="2"/>
        <v>181848</v>
      </c>
      <c r="W25" s="81">
        <v>44787</v>
      </c>
      <c r="X25" s="82">
        <f t="shared" si="3"/>
        <v>46005</v>
      </c>
    </row>
    <row r="26" spans="1:24" ht="12.75" customHeight="1">
      <c r="A26" s="76">
        <v>13</v>
      </c>
      <c r="B26" s="76">
        <v>9</v>
      </c>
      <c r="C26" s="4" t="s">
        <v>62</v>
      </c>
      <c r="D26" s="16" t="s">
        <v>63</v>
      </c>
      <c r="E26" s="16" t="s">
        <v>36</v>
      </c>
      <c r="F26" s="38">
        <v>5</v>
      </c>
      <c r="G26" s="38">
        <v>4</v>
      </c>
      <c r="H26" s="23">
        <v>3117</v>
      </c>
      <c r="I26" s="23">
        <v>4865</v>
      </c>
      <c r="J26" s="87">
        <v>663</v>
      </c>
      <c r="K26" s="87">
        <v>1052</v>
      </c>
      <c r="L26" s="65">
        <f aca="true" t="shared" si="6" ref="L26:L34">(H26/I26*100)-100</f>
        <v>-35.93011305241521</v>
      </c>
      <c r="M26" s="15">
        <f t="shared" si="0"/>
        <v>779.25</v>
      </c>
      <c r="N26" s="77">
        <v>4</v>
      </c>
      <c r="O26" s="15">
        <v>4775</v>
      </c>
      <c r="P26" s="15">
        <v>7883</v>
      </c>
      <c r="Q26" s="15">
        <v>1074</v>
      </c>
      <c r="R26" s="15">
        <v>1818</v>
      </c>
      <c r="S26" s="67">
        <f aca="true" t="shared" si="7" ref="S26:S34">(O26/P26*100)-100</f>
        <v>-39.42661423315996</v>
      </c>
      <c r="T26" s="83">
        <v>46583</v>
      </c>
      <c r="U26" s="15">
        <f t="shared" si="1"/>
        <v>1193.75</v>
      </c>
      <c r="V26" s="81">
        <f t="shared" si="2"/>
        <v>51358</v>
      </c>
      <c r="W26" s="81">
        <v>11682</v>
      </c>
      <c r="X26" s="82">
        <f t="shared" si="3"/>
        <v>12756</v>
      </c>
    </row>
    <row r="27" spans="1:24" ht="12.75">
      <c r="A27" s="76">
        <v>14</v>
      </c>
      <c r="B27" s="51" t="s">
        <v>51</v>
      </c>
      <c r="C27" s="4" t="s">
        <v>80</v>
      </c>
      <c r="D27" s="16" t="s">
        <v>47</v>
      </c>
      <c r="E27" s="16" t="s">
        <v>45</v>
      </c>
      <c r="F27" s="38">
        <v>1</v>
      </c>
      <c r="G27" s="38">
        <v>1</v>
      </c>
      <c r="H27" s="25">
        <v>1422</v>
      </c>
      <c r="I27" s="25"/>
      <c r="J27" s="25">
        <v>340</v>
      </c>
      <c r="K27" s="25"/>
      <c r="L27" s="65"/>
      <c r="M27" s="15">
        <f t="shared" si="0"/>
        <v>1422</v>
      </c>
      <c r="N27" s="77">
        <v>1</v>
      </c>
      <c r="O27" s="15">
        <v>3325</v>
      </c>
      <c r="P27" s="15"/>
      <c r="Q27" s="15">
        <v>781</v>
      </c>
      <c r="R27" s="15"/>
      <c r="S27" s="67"/>
      <c r="T27" s="81">
        <v>966</v>
      </c>
      <c r="U27" s="15">
        <f t="shared" si="1"/>
        <v>3325</v>
      </c>
      <c r="V27" s="81">
        <f t="shared" si="2"/>
        <v>4291</v>
      </c>
      <c r="W27" s="83">
        <v>195</v>
      </c>
      <c r="X27" s="82">
        <f t="shared" si="3"/>
        <v>976</v>
      </c>
    </row>
    <row r="28" spans="1:24" ht="12.75">
      <c r="A28" s="76">
        <v>15</v>
      </c>
      <c r="B28" s="52">
        <v>12</v>
      </c>
      <c r="C28" s="4" t="s">
        <v>73</v>
      </c>
      <c r="D28" s="16" t="s">
        <v>47</v>
      </c>
      <c r="E28" s="16" t="s">
        <v>48</v>
      </c>
      <c r="F28" s="38">
        <v>2</v>
      </c>
      <c r="G28" s="38">
        <v>2</v>
      </c>
      <c r="H28" s="25">
        <v>1028</v>
      </c>
      <c r="I28" s="25">
        <v>2029</v>
      </c>
      <c r="J28" s="25">
        <v>216</v>
      </c>
      <c r="K28" s="25">
        <v>424</v>
      </c>
      <c r="L28" s="65">
        <f t="shared" si="6"/>
        <v>-49.33464760965993</v>
      </c>
      <c r="M28" s="15">
        <f t="shared" si="0"/>
        <v>514</v>
      </c>
      <c r="N28" s="39">
        <v>2</v>
      </c>
      <c r="O28" s="15">
        <v>1588</v>
      </c>
      <c r="P28" s="15">
        <v>3670</v>
      </c>
      <c r="Q28" s="15">
        <v>350</v>
      </c>
      <c r="R28" s="15">
        <v>801</v>
      </c>
      <c r="S28" s="67">
        <f t="shared" si="7"/>
        <v>-56.730245231607626</v>
      </c>
      <c r="T28" s="93">
        <v>4271</v>
      </c>
      <c r="U28" s="15">
        <f t="shared" si="1"/>
        <v>794</v>
      </c>
      <c r="V28" s="81">
        <f t="shared" si="2"/>
        <v>5859</v>
      </c>
      <c r="W28" s="83">
        <v>1002</v>
      </c>
      <c r="X28" s="82">
        <f t="shared" si="3"/>
        <v>1352</v>
      </c>
    </row>
    <row r="29" spans="1:24" ht="12.75">
      <c r="A29" s="76">
        <v>16</v>
      </c>
      <c r="B29" s="76">
        <v>11</v>
      </c>
      <c r="C29" s="4" t="s">
        <v>60</v>
      </c>
      <c r="D29" s="16" t="s">
        <v>61</v>
      </c>
      <c r="E29" s="16" t="s">
        <v>42</v>
      </c>
      <c r="F29" s="38">
        <v>5</v>
      </c>
      <c r="G29" s="38">
        <v>5</v>
      </c>
      <c r="H29" s="25">
        <v>1151</v>
      </c>
      <c r="I29" s="25">
        <v>2615</v>
      </c>
      <c r="J29" s="23">
        <v>273</v>
      </c>
      <c r="K29" s="23">
        <v>594</v>
      </c>
      <c r="L29" s="65">
        <f t="shared" si="6"/>
        <v>-55.98470363288719</v>
      </c>
      <c r="M29" s="15">
        <f t="shared" si="0"/>
        <v>230.2</v>
      </c>
      <c r="N29" s="39">
        <v>5</v>
      </c>
      <c r="O29" s="23">
        <v>1581</v>
      </c>
      <c r="P29" s="23">
        <v>4260</v>
      </c>
      <c r="Q29" s="23">
        <v>383</v>
      </c>
      <c r="R29" s="23">
        <v>998</v>
      </c>
      <c r="S29" s="67">
        <f t="shared" si="7"/>
        <v>-62.88732394366197</v>
      </c>
      <c r="T29" s="81">
        <v>43733</v>
      </c>
      <c r="U29" s="15">
        <f t="shared" si="1"/>
        <v>316.2</v>
      </c>
      <c r="V29" s="81">
        <f t="shared" si="2"/>
        <v>45314</v>
      </c>
      <c r="W29" s="83">
        <v>10904</v>
      </c>
      <c r="X29" s="82">
        <f t="shared" si="3"/>
        <v>11287</v>
      </c>
    </row>
    <row r="30" spans="1:24" ht="12.75">
      <c r="A30" s="76">
        <v>17</v>
      </c>
      <c r="B30" s="76">
        <v>14</v>
      </c>
      <c r="C30" s="4" t="s">
        <v>56</v>
      </c>
      <c r="D30" s="16" t="s">
        <v>57</v>
      </c>
      <c r="E30" s="16" t="s">
        <v>36</v>
      </c>
      <c r="F30" s="38">
        <v>7</v>
      </c>
      <c r="G30" s="38">
        <v>6</v>
      </c>
      <c r="H30" s="15">
        <v>1174</v>
      </c>
      <c r="I30" s="15">
        <v>1938</v>
      </c>
      <c r="J30" s="25">
        <v>270</v>
      </c>
      <c r="K30" s="25">
        <v>382</v>
      </c>
      <c r="L30" s="65">
        <f t="shared" si="6"/>
        <v>-39.422084623323016</v>
      </c>
      <c r="M30" s="15">
        <f t="shared" si="0"/>
        <v>195.66666666666666</v>
      </c>
      <c r="N30" s="77">
        <v>6</v>
      </c>
      <c r="O30" s="23">
        <v>1557</v>
      </c>
      <c r="P30" s="23">
        <v>3401</v>
      </c>
      <c r="Q30" s="15">
        <v>349</v>
      </c>
      <c r="R30" s="15">
        <v>682</v>
      </c>
      <c r="S30" s="67">
        <f t="shared" si="7"/>
        <v>-54.21934725080859</v>
      </c>
      <c r="T30" s="89">
        <v>62086</v>
      </c>
      <c r="U30" s="15">
        <f t="shared" si="1"/>
        <v>259.5</v>
      </c>
      <c r="V30" s="81">
        <f t="shared" si="2"/>
        <v>63643</v>
      </c>
      <c r="W30" s="81">
        <v>15105</v>
      </c>
      <c r="X30" s="82">
        <f t="shared" si="3"/>
        <v>15454</v>
      </c>
    </row>
    <row r="31" spans="1:24" ht="12.75">
      <c r="A31" s="76">
        <v>18</v>
      </c>
      <c r="B31" s="76">
        <v>15</v>
      </c>
      <c r="C31" s="4" t="s">
        <v>54</v>
      </c>
      <c r="D31" s="16" t="s">
        <v>43</v>
      </c>
      <c r="E31" s="16" t="s">
        <v>36</v>
      </c>
      <c r="F31" s="38">
        <v>12</v>
      </c>
      <c r="G31" s="38">
        <v>21</v>
      </c>
      <c r="H31" s="25">
        <v>931</v>
      </c>
      <c r="I31" s="25">
        <v>906</v>
      </c>
      <c r="J31" s="81">
        <v>221</v>
      </c>
      <c r="K31" s="81">
        <v>211</v>
      </c>
      <c r="L31" s="65">
        <f t="shared" si="4"/>
        <v>2.7593818984547482</v>
      </c>
      <c r="M31" s="15">
        <f t="shared" si="0"/>
        <v>44.333333333333336</v>
      </c>
      <c r="N31" s="39">
        <v>21</v>
      </c>
      <c r="O31" s="15">
        <v>1468</v>
      </c>
      <c r="P31" s="15">
        <v>2851</v>
      </c>
      <c r="Q31" s="15">
        <v>349</v>
      </c>
      <c r="R31" s="15">
        <v>791</v>
      </c>
      <c r="S31" s="67">
        <f t="shared" si="5"/>
        <v>-48.50929498421607</v>
      </c>
      <c r="T31" s="81">
        <v>520248</v>
      </c>
      <c r="U31" s="15">
        <f t="shared" si="1"/>
        <v>69.9047619047619</v>
      </c>
      <c r="V31" s="81">
        <f t="shared" si="2"/>
        <v>521716</v>
      </c>
      <c r="W31" s="81">
        <v>133666</v>
      </c>
      <c r="X31" s="82">
        <f t="shared" si="3"/>
        <v>134015</v>
      </c>
    </row>
    <row r="32" spans="1:24" ht="12.75">
      <c r="A32" s="76">
        <v>19</v>
      </c>
      <c r="B32" s="76">
        <v>16</v>
      </c>
      <c r="C32" s="4" t="s">
        <v>58</v>
      </c>
      <c r="D32" s="16" t="s">
        <v>52</v>
      </c>
      <c r="E32" s="16" t="s">
        <v>53</v>
      </c>
      <c r="F32" s="38">
        <v>6</v>
      </c>
      <c r="G32" s="38">
        <v>4</v>
      </c>
      <c r="H32" s="15">
        <v>792</v>
      </c>
      <c r="I32" s="15">
        <v>1565</v>
      </c>
      <c r="J32" s="23">
        <v>200</v>
      </c>
      <c r="K32" s="23">
        <v>329</v>
      </c>
      <c r="L32" s="65">
        <f t="shared" si="4"/>
        <v>-49.39297124600639</v>
      </c>
      <c r="M32" s="15">
        <f t="shared" si="0"/>
        <v>198</v>
      </c>
      <c r="N32" s="77">
        <v>4</v>
      </c>
      <c r="O32" s="23">
        <v>1068</v>
      </c>
      <c r="P32" s="23">
        <v>2789</v>
      </c>
      <c r="Q32" s="23">
        <v>275</v>
      </c>
      <c r="R32" s="23">
        <v>617</v>
      </c>
      <c r="S32" s="67">
        <f t="shared" si="5"/>
        <v>-61.70670491215489</v>
      </c>
      <c r="T32" s="89">
        <v>29074</v>
      </c>
      <c r="U32" s="15">
        <f t="shared" si="1"/>
        <v>267</v>
      </c>
      <c r="V32" s="81">
        <f t="shared" si="2"/>
        <v>30142</v>
      </c>
      <c r="W32" s="81">
        <v>7251</v>
      </c>
      <c r="X32" s="82">
        <f t="shared" si="3"/>
        <v>7526</v>
      </c>
    </row>
    <row r="33" spans="1:24" ht="13.5" thickBot="1">
      <c r="A33" s="51">
        <v>20</v>
      </c>
      <c r="B33" s="76">
        <v>13</v>
      </c>
      <c r="C33" s="4" t="s">
        <v>65</v>
      </c>
      <c r="D33" s="16" t="s">
        <v>52</v>
      </c>
      <c r="E33" s="16" t="s">
        <v>53</v>
      </c>
      <c r="F33" s="38">
        <v>4</v>
      </c>
      <c r="G33" s="38">
        <v>4</v>
      </c>
      <c r="H33" s="15">
        <v>548</v>
      </c>
      <c r="I33" s="15">
        <v>2097</v>
      </c>
      <c r="J33" s="15">
        <v>136</v>
      </c>
      <c r="K33" s="15">
        <v>457</v>
      </c>
      <c r="L33" s="65">
        <f t="shared" si="4"/>
        <v>-73.86742966142108</v>
      </c>
      <c r="M33" s="15">
        <f t="shared" si="0"/>
        <v>137</v>
      </c>
      <c r="N33" s="91">
        <v>4</v>
      </c>
      <c r="O33" s="15">
        <v>857</v>
      </c>
      <c r="P33" s="15">
        <v>3641</v>
      </c>
      <c r="Q33" s="15">
        <v>238</v>
      </c>
      <c r="R33" s="15">
        <v>855</v>
      </c>
      <c r="S33" s="67">
        <f t="shared" si="5"/>
        <v>-76.4625102993683</v>
      </c>
      <c r="T33" s="15">
        <v>18712</v>
      </c>
      <c r="U33" s="15">
        <f t="shared" si="1"/>
        <v>214.25</v>
      </c>
      <c r="V33" s="81">
        <f t="shared" si="2"/>
        <v>19569</v>
      </c>
      <c r="W33" s="81">
        <v>4644</v>
      </c>
      <c r="X33" s="82">
        <f t="shared" si="3"/>
        <v>4882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130</v>
      </c>
      <c r="H34" s="32">
        <f>SUM(H14:H33)</f>
        <v>132978</v>
      </c>
      <c r="I34" s="32">
        <v>123468</v>
      </c>
      <c r="J34" s="32">
        <f>SUM(J14:J33)</f>
        <v>28667</v>
      </c>
      <c r="K34" s="32">
        <v>26793</v>
      </c>
      <c r="L34" s="72">
        <f t="shared" si="6"/>
        <v>7.702400622023518</v>
      </c>
      <c r="M34" s="33">
        <f t="shared" si="0"/>
        <v>1022.9076923076923</v>
      </c>
      <c r="N34" s="35">
        <f>SUM(N14:N33)</f>
        <v>135</v>
      </c>
      <c r="O34" s="32">
        <f>SUM(O14:O33)</f>
        <v>204052</v>
      </c>
      <c r="P34" s="32">
        <v>216671</v>
      </c>
      <c r="Q34" s="32">
        <f>SUM(Q14:Q33)</f>
        <v>45533</v>
      </c>
      <c r="R34" s="32">
        <v>49521</v>
      </c>
      <c r="S34" s="72">
        <f t="shared" si="7"/>
        <v>-5.824037365406539</v>
      </c>
      <c r="T34" s="84">
        <f>SUM(T14:T33)</f>
        <v>1407605</v>
      </c>
      <c r="U34" s="33">
        <f t="shared" si="1"/>
        <v>1511.4962962962964</v>
      </c>
      <c r="V34" s="86">
        <f>SUM(V14:V33)</f>
        <v>1611657</v>
      </c>
      <c r="W34" s="85">
        <f>SUM(W14:W33)</f>
        <v>349549</v>
      </c>
      <c r="X34" s="36">
        <f>SUM(X14:X33)</f>
        <v>395082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27 - Feb   01 - Mar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0.7913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26 - Feb   04 - Mar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39877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50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TWILIGHT</v>
      </c>
      <c r="D14" s="4" t="str">
        <f>'WEEKLY COMPETITIVE REPORT'!D14</f>
        <v>INDEP</v>
      </c>
      <c r="E14" s="4" t="str">
        <f>'WEEKLY COMPETITIVE REPORT'!E14</f>
        <v>Blitz</v>
      </c>
      <c r="F14" s="38">
        <f>'WEEKLY COMPETITIVE REPORT'!F14</f>
        <v>1</v>
      </c>
      <c r="G14" s="38">
        <f>'WEEKLY COMPETITIVE REPORT'!G14</f>
        <v>7</v>
      </c>
      <c r="H14" s="15">
        <f>'WEEKLY COMPETITIVE REPORT'!H14/X4</f>
        <v>28613.673701503852</v>
      </c>
      <c r="I14" s="15">
        <f>'WEEKLY COMPETITIVE REPORT'!I14/X4</f>
        <v>0</v>
      </c>
      <c r="J14" s="23">
        <f>'WEEKLY COMPETITIVE REPORT'!J14</f>
        <v>4683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4087.6676716434076</v>
      </c>
      <c r="N14" s="38">
        <f>'WEEKLY COMPETITIVE REPORT'!N14</f>
        <v>7</v>
      </c>
      <c r="O14" s="15">
        <f>'WEEKLY COMPETITIVE REPORT'!O14/X4</f>
        <v>44357.38657904714</v>
      </c>
      <c r="P14" s="15">
        <f>'WEEKLY COMPETITIVE REPORT'!P14/X4</f>
        <v>0</v>
      </c>
      <c r="Q14" s="23">
        <f>'WEEKLY COMPETITIVE REPORT'!Q14</f>
        <v>7617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16007.835207885757</v>
      </c>
      <c r="U14" s="15">
        <f aca="true" t="shared" si="1" ref="U14:U20">O14/N14</f>
        <v>6336.769511292448</v>
      </c>
      <c r="V14" s="26">
        <f aca="true" t="shared" si="2" ref="V14:V20">O14+T14</f>
        <v>60365.221786932896</v>
      </c>
      <c r="W14" s="23">
        <f>'WEEKLY COMPETITIVE REPORT'!W14</f>
        <v>3034</v>
      </c>
      <c r="X14" s="57">
        <f>'WEEKLY COMPETITIVE REPORT'!X14</f>
        <v>10651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VALKYRIE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1</v>
      </c>
      <c r="G15" s="38">
        <f>'WEEKLY COMPETITIVE REPORT'!G15</f>
        <v>7</v>
      </c>
      <c r="H15" s="15">
        <f>'WEEKLY COMPETITIVE REPORT'!H15/X4</f>
        <v>22522.431441931</v>
      </c>
      <c r="I15" s="15">
        <f>'WEEKLY COMPETITIVE REPORT'!I15/X4</f>
        <v>0</v>
      </c>
      <c r="J15" s="23">
        <f>'WEEKLY COMPETITIVE REPORT'!J15</f>
        <v>3622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3217.490205990143</v>
      </c>
      <c r="N15" s="38">
        <f>'WEEKLY COMPETITIVE REPORT'!N15</f>
        <v>7</v>
      </c>
      <c r="O15" s="15">
        <f>'WEEKLY COMPETITIVE REPORT'!O15/X4</f>
        <v>35425.249589283456</v>
      </c>
      <c r="P15" s="15">
        <f>'WEEKLY COMPETITIVE REPORT'!P15/X4</f>
        <v>0</v>
      </c>
      <c r="Q15" s="23">
        <f>'WEEKLY COMPETITIVE REPORT'!Q15</f>
        <v>6048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1232.1496271957537</v>
      </c>
      <c r="U15" s="15">
        <f t="shared" si="1"/>
        <v>5060.749941326208</v>
      </c>
      <c r="V15" s="26">
        <f t="shared" si="2"/>
        <v>36657.39921647921</v>
      </c>
      <c r="W15" s="23">
        <f>'WEEKLY COMPETITIVE REPORT'!W15</f>
        <v>253</v>
      </c>
      <c r="X15" s="57">
        <f>'WEEKLY COMPETITIVE REPORT'!X15</f>
        <v>6301</v>
      </c>
    </row>
    <row r="16" spans="1:24" ht="12.75">
      <c r="A16" s="51">
        <v>3</v>
      </c>
      <c r="B16" s="4">
        <f>'WEEKLY COMPETITIVE REPORT'!B16</f>
        <v>1</v>
      </c>
      <c r="C16" s="4" t="str">
        <f>'WEEKLY COMPETITIVE REPORT'!C16</f>
        <v>THE CURIOUS CASE OF BENJAMIN BUTTON</v>
      </c>
      <c r="D16" s="4" t="str">
        <f>'WEEKLY COMPETITIVE REPORT'!D16</f>
        <v>W</v>
      </c>
      <c r="E16" s="4" t="str">
        <f>'WEEKLY COMPETITIVE REPORT'!E16</f>
        <v>Blitz</v>
      </c>
      <c r="F16" s="38">
        <f>'WEEKLY COMPETITIVE REPORT'!F16</f>
        <v>2</v>
      </c>
      <c r="G16" s="38">
        <f>'WEEKLY COMPETITIVE REPORT'!G16</f>
        <v>9</v>
      </c>
      <c r="H16" s="15">
        <f>'WEEKLY COMPETITIVE REPORT'!H16/X4</f>
        <v>21347.15025906736</v>
      </c>
      <c r="I16" s="15">
        <f>'WEEKLY COMPETITIVE REPORT'!I16/X4</f>
        <v>31459.6234045242</v>
      </c>
      <c r="J16" s="23">
        <f>'WEEKLY COMPETITIVE REPORT'!J16</f>
        <v>3544</v>
      </c>
      <c r="K16" s="23">
        <f>'WEEKLY COMPETITIVE REPORT'!K16</f>
        <v>5209</v>
      </c>
      <c r="L16" s="65">
        <f>'WEEKLY COMPETITIVE REPORT'!L16</f>
        <v>-32.14429179722022</v>
      </c>
      <c r="M16" s="15">
        <f t="shared" si="0"/>
        <v>2371.9055843408178</v>
      </c>
      <c r="N16" s="38">
        <f>'WEEKLY COMPETITIVE REPORT'!N16</f>
        <v>9</v>
      </c>
      <c r="O16" s="15">
        <f>'WEEKLY COMPETITIVE REPORT'!O16/X4</f>
        <v>32264.627827625427</v>
      </c>
      <c r="P16" s="15">
        <f>'WEEKLY COMPETITIVE REPORT'!P16/X4</f>
        <v>50663.465183874636</v>
      </c>
      <c r="Q16" s="23">
        <f>'WEEKLY COMPETITIVE REPORT'!Q16</f>
        <v>5550</v>
      </c>
      <c r="R16" s="23">
        <f>'WEEKLY COMPETITIVE REPORT'!R16</f>
        <v>8798</v>
      </c>
      <c r="S16" s="65">
        <f>'WEEKLY COMPETITIVE REPORT'!S16</f>
        <v>-36.31578947368421</v>
      </c>
      <c r="T16" s="15">
        <f>'WEEKLY COMPETITIVE REPORT'!T16/X4</f>
        <v>53499.30494123594</v>
      </c>
      <c r="U16" s="15">
        <f t="shared" si="1"/>
        <v>3584.9586475139363</v>
      </c>
      <c r="V16" s="26">
        <f t="shared" si="2"/>
        <v>85763.93276886137</v>
      </c>
      <c r="W16" s="23">
        <f>'WEEKLY COMPETITIVE REPORT'!W16</f>
        <v>9618</v>
      </c>
      <c r="X16" s="57">
        <f>'WEEKLY COMPETITIVE REPORT'!X16</f>
        <v>15168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BOLT</v>
      </c>
      <c r="D17" s="4" t="str">
        <f>'WEEKLY COMPETITIVE REPORT'!D17</f>
        <v>WDI</v>
      </c>
      <c r="E17" s="4" t="str">
        <f>'WEEKLY COMPETITIVE REPORT'!E17</f>
        <v>CENEX</v>
      </c>
      <c r="F17" s="38">
        <f>'WEEKLY COMPETITIVE REPORT'!F17</f>
        <v>5</v>
      </c>
      <c r="G17" s="38">
        <f>'WEEKLY COMPETITIVE REPORT'!G17</f>
        <v>12</v>
      </c>
      <c r="H17" s="15">
        <f>'WEEKLY COMPETITIVE REPORT'!H17/X4</f>
        <v>17754.328320485278</v>
      </c>
      <c r="I17" s="15">
        <f>'WEEKLY COMPETITIVE REPORT'!I17/X4</f>
        <v>20102.3631997978</v>
      </c>
      <c r="J17" s="23">
        <f>'WEEKLY COMPETITIVE REPORT'!J17</f>
        <v>2720</v>
      </c>
      <c r="K17" s="23">
        <f>'WEEKLY COMPETITIVE REPORT'!K17</f>
        <v>3217</v>
      </c>
      <c r="L17" s="65">
        <f>'WEEKLY COMPETITIVE REPORT'!L17</f>
        <v>-11.680392280128245</v>
      </c>
      <c r="M17" s="15">
        <f t="shared" si="0"/>
        <v>1479.5273600404398</v>
      </c>
      <c r="N17" s="38">
        <f>'WEEKLY COMPETITIVE REPORT'!N17</f>
        <v>16</v>
      </c>
      <c r="O17" s="15">
        <f>'WEEKLY COMPETITIVE REPORT'!O17/X4</f>
        <v>25243.2705674207</v>
      </c>
      <c r="P17" s="15">
        <f>'WEEKLY COMPETITIVE REPORT'!P17/X4</f>
        <v>39738.40515607229</v>
      </c>
      <c r="Q17" s="23">
        <f>'WEEKLY COMPETITIVE REPORT'!Q17</f>
        <v>3977</v>
      </c>
      <c r="R17" s="23">
        <f>'WEEKLY COMPETITIVE REPORT'!R17</f>
        <v>6600</v>
      </c>
      <c r="S17" s="65">
        <f>'WEEKLY COMPETITIVE REPORT'!S17</f>
        <v>-36.47638734297981</v>
      </c>
      <c r="T17" s="15">
        <f>'WEEKLY COMPETITIVE REPORT'!T17/X4</f>
        <v>233945.40629344116</v>
      </c>
      <c r="U17" s="15">
        <f t="shared" si="1"/>
        <v>1577.7044104637937</v>
      </c>
      <c r="V17" s="26">
        <f t="shared" si="2"/>
        <v>259188.67686086186</v>
      </c>
      <c r="W17" s="23">
        <f>'WEEKLY COMPETITIVE REPORT'!W17</f>
        <v>40981</v>
      </c>
      <c r="X17" s="57">
        <f>'WEEKLY COMPETITIVE REPORT'!X17</f>
        <v>44958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TALE OF DESPERAUX</v>
      </c>
      <c r="D18" s="4" t="str">
        <f>'WEEKLY COMPETITIVE REPORT'!D18</f>
        <v>UNI</v>
      </c>
      <c r="E18" s="4" t="str">
        <f>'WEEKLY COMPETITIVE REPORT'!E18</f>
        <v>Karantanija</v>
      </c>
      <c r="F18" s="38">
        <f>'WEEKLY COMPETITIVE REPORT'!F18</f>
        <v>3</v>
      </c>
      <c r="G18" s="38">
        <f>'WEEKLY COMPETITIVE REPORT'!G18</f>
        <v>10</v>
      </c>
      <c r="H18" s="15">
        <f>'WEEKLY COMPETITIVE REPORT'!H18/X4</f>
        <v>16327.562239352963</v>
      </c>
      <c r="I18" s="15">
        <f>'WEEKLY COMPETITIVE REPORT'!I18/X4</f>
        <v>19883.735624921017</v>
      </c>
      <c r="J18" s="23">
        <f>'WEEKLY COMPETITIVE REPORT'!J18</f>
        <v>3063</v>
      </c>
      <c r="K18" s="23">
        <f>'WEEKLY COMPETITIVE REPORT'!K18</f>
        <v>3773</v>
      </c>
      <c r="L18" s="65">
        <f>'WEEKLY COMPETITIVE REPORT'!L18</f>
        <v>-17.884835388331</v>
      </c>
      <c r="M18" s="15">
        <f t="shared" si="0"/>
        <v>1632.7562239352962</v>
      </c>
      <c r="N18" s="38">
        <f>'WEEKLY COMPETITIVE REPORT'!N18</f>
        <v>10</v>
      </c>
      <c r="O18" s="15">
        <f>'WEEKLY COMPETITIVE REPORT'!O18/X4</f>
        <v>24028.81334512827</v>
      </c>
      <c r="P18" s="15">
        <f>'WEEKLY COMPETITIVE REPORT'!P18/X4</f>
        <v>39088.84114747883</v>
      </c>
      <c r="Q18" s="23">
        <f>'WEEKLY COMPETITIVE REPORT'!Q18</f>
        <v>4602</v>
      </c>
      <c r="R18" s="23">
        <f>'WEEKLY COMPETITIVE REPORT'!R18</f>
        <v>7702</v>
      </c>
      <c r="S18" s="65">
        <f>'WEEKLY COMPETITIVE REPORT'!S18</f>
        <v>-38.52769066632181</v>
      </c>
      <c r="T18" s="15">
        <f>'WEEKLY COMPETITIVE REPORT'!T18/X4</f>
        <v>89289.7763174523</v>
      </c>
      <c r="U18" s="15">
        <f t="shared" si="1"/>
        <v>2402.881334512827</v>
      </c>
      <c r="V18" s="26">
        <f t="shared" si="2"/>
        <v>113318.58966258058</v>
      </c>
      <c r="W18" s="23">
        <f>'WEEKLY COMPETITIVE REPORT'!W18</f>
        <v>18627</v>
      </c>
      <c r="X18" s="57">
        <f>'WEEKLY COMPETITIVE REPORT'!X18</f>
        <v>23229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BRIDE WARS</v>
      </c>
      <c r="D19" s="4" t="str">
        <f>'WEEKLY COMPETITIVE REPORT'!D19</f>
        <v>FOX</v>
      </c>
      <c r="E19" s="4" t="str">
        <f>'WEEKLY COMPETITIVE REPORT'!E19</f>
        <v>CF</v>
      </c>
      <c r="F19" s="38">
        <f>'WEEKLY COMPETITIVE REPORT'!F19</f>
        <v>4</v>
      </c>
      <c r="G19" s="38">
        <f>'WEEKLY COMPETITIVE REPORT'!G19</f>
        <v>7</v>
      </c>
      <c r="H19" s="15">
        <f>'WEEKLY COMPETITIVE REPORT'!H19/X4</f>
        <v>13520.788575761406</v>
      </c>
      <c r="I19" s="15">
        <f>'WEEKLY COMPETITIVE REPORT'!I19/X4</f>
        <v>20374.067989384555</v>
      </c>
      <c r="J19" s="23">
        <f>'WEEKLY COMPETITIVE REPORT'!J19</f>
        <v>2401</v>
      </c>
      <c r="K19" s="23">
        <f>'WEEKLY COMPETITIVE REPORT'!K19</f>
        <v>3560</v>
      </c>
      <c r="L19" s="65">
        <f>'WEEKLY COMPETITIVE REPORT'!L19</f>
        <v>-33.63726584790969</v>
      </c>
      <c r="M19" s="15">
        <f t="shared" si="0"/>
        <v>1931.5412251087723</v>
      </c>
      <c r="N19" s="38">
        <f>'WEEKLY COMPETITIVE REPORT'!N19</f>
        <v>7</v>
      </c>
      <c r="O19" s="15">
        <f>'WEEKLY COMPETITIVE REPORT'!O19/X4</f>
        <v>19455.32667761911</v>
      </c>
      <c r="P19" s="15">
        <f>'WEEKLY COMPETITIVE REPORT'!P19/X4</f>
        <v>34218.37482623531</v>
      </c>
      <c r="Q19" s="23">
        <f>'WEEKLY COMPETITIVE REPORT'!Q19</f>
        <v>3612</v>
      </c>
      <c r="R19" s="23">
        <f>'WEEKLY COMPETITIVE REPORT'!R19</f>
        <v>6367</v>
      </c>
      <c r="S19" s="65">
        <f>'WEEKLY COMPETITIVE REPORT'!S19</f>
        <v>-43.143627432876606</v>
      </c>
      <c r="T19" s="15">
        <f>'WEEKLY COMPETITIVE REPORT'!T19/X4</f>
        <v>138784.27903450018</v>
      </c>
      <c r="U19" s="15">
        <f t="shared" si="1"/>
        <v>2779.3323825170155</v>
      </c>
      <c r="V19" s="26">
        <f t="shared" si="2"/>
        <v>158239.6057121193</v>
      </c>
      <c r="W19" s="23">
        <f>'WEEKLY COMPETITIVE REPORT'!W19</f>
        <v>27265</v>
      </c>
      <c r="X19" s="57">
        <f>'WEEKLY COMPETITIVE REPORT'!X19</f>
        <v>30877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PINK PANTHER 2</v>
      </c>
      <c r="D20" s="4" t="str">
        <f>'WEEKLY COMPETITIVE REPORT'!D20</f>
        <v>SONY</v>
      </c>
      <c r="E20" s="4" t="str">
        <f>'WEEKLY COMPETITIVE REPORT'!E20</f>
        <v>CF</v>
      </c>
      <c r="F20" s="38">
        <f>'WEEKLY COMPETITIVE REPORT'!F20</f>
        <v>3</v>
      </c>
      <c r="G20" s="38">
        <f>'WEEKLY COMPETITIVE REPORT'!G20</f>
        <v>7</v>
      </c>
      <c r="H20" s="15">
        <f>'WEEKLY COMPETITIVE REPORT'!H20/X4</f>
        <v>9107.797295589537</v>
      </c>
      <c r="I20" s="15">
        <f>'WEEKLY COMPETITIVE REPORT'!I20/X4</f>
        <v>11596.107670921268</v>
      </c>
      <c r="J20" s="23">
        <f>'WEEKLY COMPETITIVE REPORT'!J20</f>
        <v>1738</v>
      </c>
      <c r="K20" s="23">
        <f>'WEEKLY COMPETITIVE REPORT'!K20</f>
        <v>2086</v>
      </c>
      <c r="L20" s="65">
        <f>'WEEKLY COMPETITIVE REPORT'!L20</f>
        <v>-21.458151700087186</v>
      </c>
      <c r="M20" s="15">
        <f t="shared" si="0"/>
        <v>1301.1138993699337</v>
      </c>
      <c r="N20" s="38">
        <f>'WEEKLY COMPETITIVE REPORT'!N20</f>
        <v>7</v>
      </c>
      <c r="O20" s="15">
        <f>'WEEKLY COMPETITIVE REPORT'!O20/X4</f>
        <v>11608.745102995072</v>
      </c>
      <c r="P20" s="15">
        <f>'WEEKLY COMPETITIVE REPORT'!P20/X4</f>
        <v>18547.959054720082</v>
      </c>
      <c r="Q20" s="23">
        <f>'WEEKLY COMPETITIVE REPORT'!Q20</f>
        <v>2332</v>
      </c>
      <c r="R20" s="23">
        <f>'WEEKLY COMPETITIVE REPORT'!R20</f>
        <v>3564</v>
      </c>
      <c r="S20" s="65">
        <f>'WEEKLY COMPETITIVE REPORT'!S20</f>
        <v>-37.41227771342918</v>
      </c>
      <c r="T20" s="15">
        <f>'WEEKLY COMPETITIVE REPORT'!T20/X4</f>
        <v>48028.560596486794</v>
      </c>
      <c r="U20" s="15">
        <f t="shared" si="1"/>
        <v>1658.3921575707245</v>
      </c>
      <c r="V20" s="26">
        <f t="shared" si="2"/>
        <v>59637.30569948186</v>
      </c>
      <c r="W20" s="23">
        <f>'WEEKLY COMPETITIVE REPORT'!W20</f>
        <v>9471</v>
      </c>
      <c r="X20" s="57">
        <f>'WEEKLY COMPETITIVE REPORT'!X20</f>
        <v>11803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SEVEN POUNDS</v>
      </c>
      <c r="D21" s="4" t="str">
        <f>'WEEKLY COMPETITIVE REPORT'!D21</f>
        <v>SONY</v>
      </c>
      <c r="E21" s="4" t="str">
        <f>'WEEKLY COMPETITIVE REPORT'!E21</f>
        <v>CF</v>
      </c>
      <c r="F21" s="38">
        <f>'WEEKLY COMPETITIVE REPORT'!F21</f>
        <v>2</v>
      </c>
      <c r="G21" s="38">
        <f>'WEEKLY COMPETITIVE REPORT'!G21</f>
        <v>3</v>
      </c>
      <c r="H21" s="15">
        <f>'WEEKLY COMPETITIVE REPORT'!H21/X4</f>
        <v>6766.081132313914</v>
      </c>
      <c r="I21" s="15">
        <f>'WEEKLY COMPETITIVE REPORT'!I21/X4</f>
        <v>8143.561228358398</v>
      </c>
      <c r="J21" s="23">
        <f>'WEEKLY COMPETITIVE REPORT'!J21</f>
        <v>1096</v>
      </c>
      <c r="K21" s="23">
        <f>'WEEKLY COMPETITIVE REPORT'!K21</f>
        <v>1318</v>
      </c>
      <c r="L21" s="65">
        <f>'WEEKLY COMPETITIVE REPORT'!L21</f>
        <v>-16.91495965238981</v>
      </c>
      <c r="M21" s="15">
        <f aca="true" t="shared" si="3" ref="M21:M33">H21/G21</f>
        <v>2255.3603774379712</v>
      </c>
      <c r="N21" s="38">
        <f>'WEEKLY COMPETITIVE REPORT'!N21</f>
        <v>4</v>
      </c>
      <c r="O21" s="15">
        <f>'WEEKLY COMPETITIVE REPORT'!O21/X4</f>
        <v>10300.770883356501</v>
      </c>
      <c r="P21" s="15">
        <f>'WEEKLY COMPETITIVE REPORT'!P21/X4</f>
        <v>13404.524200682421</v>
      </c>
      <c r="Q21" s="23">
        <f>'WEEKLY COMPETITIVE REPORT'!Q21</f>
        <v>1778</v>
      </c>
      <c r="R21" s="23">
        <f>'WEEKLY COMPETITIVE REPORT'!R21</f>
        <v>2288</v>
      </c>
      <c r="S21" s="65">
        <f>'WEEKLY COMPETITIVE REPORT'!S21</f>
        <v>-23.15452059960404</v>
      </c>
      <c r="T21" s="15">
        <f>'WEEKLY COMPETITIVE REPORT'!T21/X4</f>
        <v>14412.99128017187</v>
      </c>
      <c r="U21" s="15">
        <f aca="true" t="shared" si="4" ref="U21:U33">O21/N21</f>
        <v>2575.1927208391253</v>
      </c>
      <c r="V21" s="26">
        <f aca="true" t="shared" si="5" ref="V21:V33">O21+T21</f>
        <v>24713.762163528372</v>
      </c>
      <c r="W21" s="23">
        <f>'WEEKLY COMPETITIVE REPORT'!W21</f>
        <v>2456</v>
      </c>
      <c r="X21" s="57">
        <f>'WEEKLY COMPETITIVE REPORT'!X21</f>
        <v>4234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GOLA RESNICA</v>
      </c>
      <c r="D22" s="4" t="str">
        <f>'WEEKLY COMPETITIVE REPORT'!D22</f>
        <v>DOMESTIC</v>
      </c>
      <c r="E22" s="4" t="str">
        <f>'WEEKLY COMPETITIVE REPORT'!E22</f>
        <v>Karantanija</v>
      </c>
      <c r="F22" s="38">
        <f>'WEEKLY COMPETITIVE REPORT'!F22</f>
        <v>1</v>
      </c>
      <c r="G22" s="38">
        <f>'WEEKLY COMPETITIVE REPORT'!G22</f>
        <v>4</v>
      </c>
      <c r="H22" s="15">
        <f>'WEEKLY COMPETITIVE REPORT'!H22/X4</f>
        <v>5067.610261594844</v>
      </c>
      <c r="I22" s="15">
        <f>'WEEKLY COMPETITIVE REPORT'!I22/X4</f>
        <v>0</v>
      </c>
      <c r="J22" s="23">
        <f>'WEEKLY COMPETITIVE REPORT'!J22</f>
        <v>1145</v>
      </c>
      <c r="K22" s="23">
        <f>'WEEKLY COMPETITIVE REPORT'!K22</f>
        <v>0</v>
      </c>
      <c r="L22" s="65">
        <f>'WEEKLY COMPETITIVE REPORT'!L22</f>
        <v>0</v>
      </c>
      <c r="M22" s="15">
        <f t="shared" si="3"/>
        <v>1266.902565398711</v>
      </c>
      <c r="N22" s="38">
        <f>'WEEKLY COMPETITIVE REPORT'!N22</f>
        <v>4</v>
      </c>
      <c r="O22" s="15">
        <f>'WEEKLY COMPETITIVE REPORT'!O22/X4</f>
        <v>9768.734993049413</v>
      </c>
      <c r="P22" s="15">
        <f>'WEEKLY COMPETITIVE REPORT'!P22/X4</f>
        <v>0</v>
      </c>
      <c r="Q22" s="23">
        <f>'WEEKLY COMPETITIVE REPORT'!Q22</f>
        <v>1794</v>
      </c>
      <c r="R22" s="23">
        <f>'WEEKLY COMPETITIVE REPORT'!R22</f>
        <v>0</v>
      </c>
      <c r="S22" s="65">
        <f>'WEEKLY COMPETITIVE REPORT'!S22</f>
        <v>0</v>
      </c>
      <c r="T22" s="15">
        <f>'WEEKLY COMPETITIVE REPORT'!T22/X4</f>
        <v>2135.72602047264</v>
      </c>
      <c r="U22" s="15">
        <f t="shared" si="4"/>
        <v>2442.183748262353</v>
      </c>
      <c r="V22" s="26">
        <f t="shared" si="5"/>
        <v>11904.461013522054</v>
      </c>
      <c r="W22" s="23">
        <f>'WEEKLY COMPETITIVE REPORT'!W22</f>
        <v>504</v>
      </c>
      <c r="X22" s="57">
        <f>'WEEKLY COMPETITIVE REPORT'!X22</f>
        <v>2298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TOŠE - THE HARDEST THING</v>
      </c>
      <c r="D23" s="4" t="str">
        <f>'WEEKLY COMPETITIVE REPORT'!D23</f>
        <v>DOMESTIC</v>
      </c>
      <c r="E23" s="4" t="str">
        <f>'WEEKLY COMPETITIVE REPORT'!E23</f>
        <v>Cinemania</v>
      </c>
      <c r="F23" s="38">
        <f>'WEEKLY COMPETITIVE REPORT'!F23</f>
        <v>3</v>
      </c>
      <c r="G23" s="38">
        <f>'WEEKLY COMPETITIVE REPORT'!G23</f>
        <v>6</v>
      </c>
      <c r="H23" s="15">
        <f>'WEEKLY COMPETITIVE REPORT'!H23/X4</f>
        <v>5067.610261594844</v>
      </c>
      <c r="I23" s="15">
        <f>'WEEKLY COMPETITIVE REPORT'!I23/X4</f>
        <v>6803.993428535322</v>
      </c>
      <c r="J23" s="23">
        <f>'WEEKLY COMPETITIVE REPORT'!J23</f>
        <v>858</v>
      </c>
      <c r="K23" s="23">
        <f>'WEEKLY COMPETITIVE REPORT'!K23</f>
        <v>1155</v>
      </c>
      <c r="L23" s="65">
        <f>'WEEKLY COMPETITIVE REPORT'!L23</f>
        <v>-25.520059435364033</v>
      </c>
      <c r="M23" s="15">
        <f t="shared" si="3"/>
        <v>844.6017102658074</v>
      </c>
      <c r="N23" s="38">
        <f>'WEEKLY COMPETITIVE REPORT'!N23</f>
        <v>6</v>
      </c>
      <c r="O23" s="15">
        <f>'WEEKLY COMPETITIVE REPORT'!O23/X4</f>
        <v>9403.513206116517</v>
      </c>
      <c r="P23" s="15">
        <f>'WEEKLY COMPETITIVE REPORT'!P23/X4</f>
        <v>12214.078099330216</v>
      </c>
      <c r="Q23" s="23">
        <f>'WEEKLY COMPETITIVE REPORT'!Q23</f>
        <v>1828</v>
      </c>
      <c r="R23" s="23">
        <f>'WEEKLY COMPETITIVE REPORT'!R23</f>
        <v>2205</v>
      </c>
      <c r="S23" s="65">
        <f>'WEEKLY COMPETITIVE REPORT'!S23</f>
        <v>-23.010863942058975</v>
      </c>
      <c r="T23" s="15">
        <f>'WEEKLY COMPETITIVE REPORT'!T23/X4</f>
        <v>41687.097181852645</v>
      </c>
      <c r="U23" s="15">
        <f t="shared" si="4"/>
        <v>1567.2522010194195</v>
      </c>
      <c r="V23" s="26">
        <f t="shared" si="5"/>
        <v>51090.610387969165</v>
      </c>
      <c r="W23" s="23">
        <f>'WEEKLY COMPETITIVE REPORT'!W23</f>
        <v>8104</v>
      </c>
      <c r="X23" s="57">
        <f>'WEEKLY COMPETITIVE REPORT'!X23</f>
        <v>9932</v>
      </c>
    </row>
    <row r="24" spans="1:24" ht="12.75">
      <c r="A24" s="51">
        <v>11</v>
      </c>
      <c r="B24" s="4" t="str">
        <f>'WEEKLY COMPETITIVE REPORT'!B24</f>
        <v>New</v>
      </c>
      <c r="C24" s="4" t="str">
        <f>'WEEKLY COMPETITIVE REPORT'!C24</f>
        <v>MILK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1</v>
      </c>
      <c r="G24" s="38">
        <f>'WEEKLY COMPETITIVE REPORT'!G24</f>
        <v>2</v>
      </c>
      <c r="H24" s="15">
        <f>'WEEKLY COMPETITIVE REPORT'!H24/X4</f>
        <v>4878.048780487805</v>
      </c>
      <c r="I24" s="15">
        <f>'WEEKLY COMPETITIVE REPORT'!I24/X4</f>
        <v>0</v>
      </c>
      <c r="J24" s="23">
        <f>'WEEKLY COMPETITIVE REPORT'!J24</f>
        <v>773</v>
      </c>
      <c r="K24" s="23">
        <f>'WEEKLY COMPETITIVE REPORT'!K24</f>
        <v>0</v>
      </c>
      <c r="L24" s="65">
        <f>'WEEKLY COMPETITIVE REPORT'!L24</f>
        <v>0</v>
      </c>
      <c r="M24" s="15">
        <f t="shared" si="3"/>
        <v>2439.0243902439024</v>
      </c>
      <c r="N24" s="38">
        <f>'WEEKLY COMPETITIVE REPORT'!N24</f>
        <v>2</v>
      </c>
      <c r="O24" s="15">
        <f>'WEEKLY COMPETITIVE REPORT'!O24/X4</f>
        <v>8470.870719069884</v>
      </c>
      <c r="P24" s="15">
        <f>'WEEKLY COMPETITIVE REPORT'!P24/X4</f>
        <v>0</v>
      </c>
      <c r="Q24" s="23">
        <f>'WEEKLY COMPETITIVE REPORT'!Q24</f>
        <v>1378</v>
      </c>
      <c r="R24" s="23">
        <f>'WEEKLY COMPETITIVE REPORT'!R24</f>
        <v>0</v>
      </c>
      <c r="S24" s="65">
        <f>'WEEKLY COMPETITIVE REPORT'!S24</f>
        <v>0</v>
      </c>
      <c r="T24" s="15">
        <f>'WEEKLY COMPETITIVE REPORT'!T24/X4</f>
        <v>0</v>
      </c>
      <c r="U24" s="15">
        <f t="shared" si="4"/>
        <v>4235.435359534942</v>
      </c>
      <c r="V24" s="26">
        <f t="shared" si="5"/>
        <v>8470.870719069884</v>
      </c>
      <c r="W24" s="23">
        <f>'WEEKLY COMPETITIVE REPORT'!W24</f>
        <v>0</v>
      </c>
      <c r="X24" s="57">
        <f>'WEEKLY COMPETITIVE REPORT'!X24</f>
        <v>1378</v>
      </c>
    </row>
    <row r="25" spans="1:24" ht="12.75">
      <c r="A25" s="51">
        <v>12</v>
      </c>
      <c r="B25" s="4">
        <f>'WEEKLY COMPETITIVE REPORT'!B25</f>
        <v>5</v>
      </c>
      <c r="C25" s="4" t="str">
        <f>'WEEKLY COMPETITIVE REPORT'!C25</f>
        <v>YES MAN</v>
      </c>
      <c r="D25" s="4" t="str">
        <f>'WEEKLY COMPETITIVE REPORT'!D25</f>
        <v>WB</v>
      </c>
      <c r="E25" s="4" t="str">
        <f>'WEEKLY COMPETITIVE REPORT'!E25</f>
        <v>Blitz</v>
      </c>
      <c r="F25" s="38">
        <f>'WEEKLY COMPETITIVE REPORT'!F25</f>
        <v>7</v>
      </c>
      <c r="G25" s="38">
        <f>'WEEKLY COMPETITIVE REPORT'!G25</f>
        <v>9</v>
      </c>
      <c r="H25" s="15">
        <f>'WEEKLY COMPETITIVE REPORT'!H25/X4</f>
        <v>4233.539744723872</v>
      </c>
      <c r="I25" s="15">
        <f>'WEEKLY COMPETITIVE REPORT'!I25/X4</f>
        <v>11243.523316062176</v>
      </c>
      <c r="J25" s="23">
        <f>'WEEKLY COMPETITIVE REPORT'!J25</f>
        <v>705</v>
      </c>
      <c r="K25" s="23">
        <f>'WEEKLY COMPETITIVE REPORT'!K25</f>
        <v>1964</v>
      </c>
      <c r="L25" s="65">
        <f>'WEEKLY COMPETITIVE REPORT'!L25</f>
        <v>-62.34685849162639</v>
      </c>
      <c r="M25" s="15">
        <f t="shared" si="3"/>
        <v>470.3933049693191</v>
      </c>
      <c r="N25" s="38">
        <f>'WEEKLY COMPETITIVE REPORT'!N25</f>
        <v>9</v>
      </c>
      <c r="O25" s="15">
        <f>'WEEKLY COMPETITIVE REPORT'!O25/X4</f>
        <v>7045.368381144951</v>
      </c>
      <c r="P25" s="15">
        <f>'WEEKLY COMPETITIVE REPORT'!P25/X4</f>
        <v>19986.098824718818</v>
      </c>
      <c r="Q25" s="23">
        <f>'WEEKLY COMPETITIVE REPORT'!Q25</f>
        <v>1218</v>
      </c>
      <c r="R25" s="23">
        <f>'WEEKLY COMPETITIVE REPORT'!R25</f>
        <v>3704</v>
      </c>
      <c r="S25" s="65">
        <f>'WEEKLY COMPETITIVE REPORT'!S25</f>
        <v>-64.74865633891875</v>
      </c>
      <c r="T25" s="15">
        <f>'WEEKLY COMPETITIVE REPORT'!T25/X4</f>
        <v>222763.80639454062</v>
      </c>
      <c r="U25" s="15">
        <f t="shared" si="4"/>
        <v>782.8187090161057</v>
      </c>
      <c r="V25" s="26">
        <f t="shared" si="5"/>
        <v>229809.17477568556</v>
      </c>
      <c r="W25" s="23">
        <f>'WEEKLY COMPETITIVE REPORT'!W25</f>
        <v>44787</v>
      </c>
      <c r="X25" s="57">
        <f>'WEEKLY COMPETITIVE REPORT'!X25</f>
        <v>46005</v>
      </c>
    </row>
    <row r="26" spans="1:24" ht="12.75" customHeight="1">
      <c r="A26" s="51">
        <v>13</v>
      </c>
      <c r="B26" s="4">
        <f>'WEEKLY COMPETITIVE REPORT'!B26</f>
        <v>9</v>
      </c>
      <c r="C26" s="4" t="str">
        <f>'WEEKLY COMPETITIVE REPORT'!C26</f>
        <v>REVOLUTIONARY ROAD</v>
      </c>
      <c r="D26" s="4" t="str">
        <f>'WEEKLY COMPETITIVE REPORT'!D26</f>
        <v>PAR</v>
      </c>
      <c r="E26" s="4" t="str">
        <f>'WEEKLY COMPETITIVE REPORT'!E26</f>
        <v>Karantanija</v>
      </c>
      <c r="F26" s="38">
        <f>'WEEKLY COMPETITIVE REPORT'!F26</f>
        <v>5</v>
      </c>
      <c r="G26" s="38">
        <f>'WEEKLY COMPETITIVE REPORT'!G26</f>
        <v>4</v>
      </c>
      <c r="H26" s="15">
        <f>'WEEKLY COMPETITIVE REPORT'!H26/X4</f>
        <v>3939.0875774042715</v>
      </c>
      <c r="I26" s="15">
        <f>'WEEKLY COMPETITIVE REPORT'!I26/X4</f>
        <v>6148.110703904967</v>
      </c>
      <c r="J26" s="23">
        <f>'WEEKLY COMPETITIVE REPORT'!J26</f>
        <v>663</v>
      </c>
      <c r="K26" s="23">
        <f>'WEEKLY COMPETITIVE REPORT'!K26</f>
        <v>1052</v>
      </c>
      <c r="L26" s="65">
        <f>'WEEKLY COMPETITIVE REPORT'!L26</f>
        <v>-35.93011305241521</v>
      </c>
      <c r="M26" s="15">
        <f t="shared" si="3"/>
        <v>984.7718943510679</v>
      </c>
      <c r="N26" s="38">
        <f>'WEEKLY COMPETITIVE REPORT'!N26</f>
        <v>4</v>
      </c>
      <c r="O26" s="15">
        <f>'WEEKLY COMPETITIVE REPORT'!O26/X4</f>
        <v>6034.373815240743</v>
      </c>
      <c r="P26" s="15">
        <f>'WEEKLY COMPETITIVE REPORT'!P26/X4</f>
        <v>9962.087703778592</v>
      </c>
      <c r="Q26" s="23">
        <f>'WEEKLY COMPETITIVE REPORT'!Q26</f>
        <v>1074</v>
      </c>
      <c r="R26" s="23">
        <f>'WEEKLY COMPETITIVE REPORT'!R26</f>
        <v>1818</v>
      </c>
      <c r="S26" s="65">
        <f>'WEEKLY COMPETITIVE REPORT'!S26</f>
        <v>-39.42661423315996</v>
      </c>
      <c r="T26" s="15">
        <f>'WEEKLY COMPETITIVE REPORT'!T26/X4</f>
        <v>58868.94982939467</v>
      </c>
      <c r="U26" s="15">
        <f t="shared" si="4"/>
        <v>1508.5934538101858</v>
      </c>
      <c r="V26" s="26">
        <f t="shared" si="5"/>
        <v>64903.32364463541</v>
      </c>
      <c r="W26" s="23">
        <f>'WEEKLY COMPETITIVE REPORT'!W26</f>
        <v>11682</v>
      </c>
      <c r="X26" s="57">
        <f>'WEEKLY COMPETITIVE REPORT'!X26</f>
        <v>12756</v>
      </c>
    </row>
    <row r="27" spans="1:24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HAPPY-GO-LUCKY</v>
      </c>
      <c r="D27" s="4" t="str">
        <f>'WEEKLY COMPETITIVE REPORT'!D27</f>
        <v>INDEP</v>
      </c>
      <c r="E27" s="4" t="str">
        <f>'WEEKLY COMPETITIVE REPORT'!E27</f>
        <v>Blitz</v>
      </c>
      <c r="F27" s="38">
        <f>'WEEKLY COMPETITIVE REPORT'!F27</f>
        <v>1</v>
      </c>
      <c r="G27" s="38">
        <f>'WEEKLY COMPETITIVE REPORT'!G27</f>
        <v>1</v>
      </c>
      <c r="H27" s="15">
        <f>'WEEKLY COMPETITIVE REPORT'!H27/X4</f>
        <v>1797.0428408947303</v>
      </c>
      <c r="I27" s="15">
        <f>'WEEKLY COMPETITIVE REPORT'!I27/X17</f>
        <v>0</v>
      </c>
      <c r="J27" s="23">
        <f>'WEEKLY COMPETITIVE REPORT'!J27</f>
        <v>340</v>
      </c>
      <c r="K27" s="23">
        <f>'WEEKLY COMPETITIVE REPORT'!K27</f>
        <v>0</v>
      </c>
      <c r="L27" s="65">
        <f>'WEEKLY COMPETITIVE REPORT'!L27</f>
        <v>0</v>
      </c>
      <c r="M27" s="15">
        <f t="shared" si="3"/>
        <v>1797.0428408947303</v>
      </c>
      <c r="N27" s="38">
        <f>'WEEKLY COMPETITIVE REPORT'!N27</f>
        <v>1</v>
      </c>
      <c r="O27" s="15">
        <f>'WEEKLY COMPETITIVE REPORT'!O27/X4</f>
        <v>4201.946164539366</v>
      </c>
      <c r="P27" s="15">
        <f>'WEEKLY COMPETITIVE REPORT'!P27/X17</f>
        <v>0</v>
      </c>
      <c r="Q27" s="23">
        <f>'WEEKLY COMPETITIVE REPORT'!Q27</f>
        <v>781</v>
      </c>
      <c r="R27" s="23">
        <f>'WEEKLY COMPETITIVE REPORT'!R27</f>
        <v>0</v>
      </c>
      <c r="S27" s="65">
        <f>'WEEKLY COMPETITIVE REPORT'!S27</f>
        <v>0</v>
      </c>
      <c r="T27" s="15">
        <f>'WEEKLY COMPETITIVE REPORT'!T27/X17</f>
        <v>0.021486720939543576</v>
      </c>
      <c r="U27" s="15">
        <f t="shared" si="4"/>
        <v>4201.946164539366</v>
      </c>
      <c r="V27" s="26">
        <f t="shared" si="5"/>
        <v>4201.9676512603055</v>
      </c>
      <c r="W27" s="23">
        <f>'WEEKLY COMPETITIVE REPORT'!W27</f>
        <v>195</v>
      </c>
      <c r="X27" s="57">
        <f>'WEEKLY COMPETITIVE REPORT'!X27</f>
        <v>976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TURNEJA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2</v>
      </c>
      <c r="G28" s="38">
        <f>'WEEKLY COMPETITIVE REPORT'!G28</f>
        <v>2</v>
      </c>
      <c r="H28" s="15">
        <f>'WEEKLY COMPETITIVE REPORT'!H28/X4</f>
        <v>1299.1280171869075</v>
      </c>
      <c r="I28" s="15">
        <f>'WEEKLY COMPETITIVE REPORT'!I28/X17</f>
        <v>0.045131011165977133</v>
      </c>
      <c r="J28" s="23">
        <f>'WEEKLY COMPETITIVE REPORT'!J28</f>
        <v>216</v>
      </c>
      <c r="K28" s="23">
        <f>'WEEKLY COMPETITIVE REPORT'!K28</f>
        <v>424</v>
      </c>
      <c r="L28" s="65">
        <f>'WEEKLY COMPETITIVE REPORT'!L28</f>
        <v>-49.33464760965993</v>
      </c>
      <c r="M28" s="15">
        <f t="shared" si="3"/>
        <v>649.5640085934538</v>
      </c>
      <c r="N28" s="38">
        <f>'WEEKLY COMPETITIVE REPORT'!N28</f>
        <v>2</v>
      </c>
      <c r="O28" s="15">
        <f>'WEEKLY COMPETITIVE REPORT'!O28/X4</f>
        <v>2006.8242133198535</v>
      </c>
      <c r="P28" s="15">
        <f>'WEEKLY COMPETITIVE REPORT'!P28/X17</f>
        <v>0.08163174518439432</v>
      </c>
      <c r="Q28" s="23">
        <f>'WEEKLY COMPETITIVE REPORT'!Q28</f>
        <v>350</v>
      </c>
      <c r="R28" s="23">
        <f>'WEEKLY COMPETITIVE REPORT'!R28</f>
        <v>801</v>
      </c>
      <c r="S28" s="65">
        <f>'WEEKLY COMPETITIVE REPORT'!S28</f>
        <v>-56.730245231607626</v>
      </c>
      <c r="T28" s="15">
        <f>'WEEKLY COMPETITIVE REPORT'!T28/X17</f>
        <v>0.09499977757017661</v>
      </c>
      <c r="U28" s="15">
        <f t="shared" si="4"/>
        <v>1003.4121066599267</v>
      </c>
      <c r="V28" s="26">
        <f t="shared" si="5"/>
        <v>2006.9192130974236</v>
      </c>
      <c r="W28" s="23">
        <f>'WEEKLY COMPETITIVE REPORT'!W28</f>
        <v>1002</v>
      </c>
      <c r="X28" s="57">
        <f>'WEEKLY COMPETITIVE REPORT'!X28</f>
        <v>1352</v>
      </c>
    </row>
    <row r="29" spans="1:24" ht="12.75">
      <c r="A29" s="51">
        <v>16</v>
      </c>
      <c r="B29" s="4">
        <f>'WEEKLY COMPETITIVE REPORT'!B29</f>
        <v>11</v>
      </c>
      <c r="C29" s="4" t="str">
        <f>'WEEKLY COMPETITIVE REPORT'!C29</f>
        <v>UNDERWORLD: RISE of the LYCANS</v>
      </c>
      <c r="D29" s="4" t="str">
        <f>'WEEKLY COMPETITIVE REPORT'!D29</f>
        <v>SONY</v>
      </c>
      <c r="E29" s="4" t="str">
        <f>'WEEKLY COMPETITIVE REPORT'!E29</f>
        <v>CF</v>
      </c>
      <c r="F29" s="38">
        <f>'WEEKLY COMPETITIVE REPORT'!F29</f>
        <v>5</v>
      </c>
      <c r="G29" s="38">
        <f>'WEEKLY COMPETITIVE REPORT'!G29</f>
        <v>5</v>
      </c>
      <c r="H29" s="15">
        <f>'WEEKLY COMPETITIVE REPORT'!H29/X4</f>
        <v>1454.5684316946797</v>
      </c>
      <c r="I29" s="15">
        <f>'WEEKLY COMPETITIVE REPORT'!I29/X17</f>
        <v>0.05816539881667334</v>
      </c>
      <c r="J29" s="23">
        <f>'WEEKLY COMPETITIVE REPORT'!J29</f>
        <v>273</v>
      </c>
      <c r="K29" s="23">
        <f>'WEEKLY COMPETITIVE REPORT'!K29</f>
        <v>594</v>
      </c>
      <c r="L29" s="65">
        <f>'WEEKLY COMPETITIVE REPORT'!L29</f>
        <v>-55.98470363288719</v>
      </c>
      <c r="M29" s="15">
        <f t="shared" si="3"/>
        <v>290.9136863389359</v>
      </c>
      <c r="N29" s="38">
        <f>'WEEKLY COMPETITIVE REPORT'!N29</f>
        <v>5</v>
      </c>
      <c r="O29" s="15">
        <f>'WEEKLY COMPETITIVE REPORT'!O29/X4</f>
        <v>1997.9780108681916</v>
      </c>
      <c r="P29" s="15">
        <f>'WEEKLY COMPETITIVE REPORT'!P29/X17</f>
        <v>0.09475510476444682</v>
      </c>
      <c r="Q29" s="23">
        <f>'WEEKLY COMPETITIVE REPORT'!Q29</f>
        <v>383</v>
      </c>
      <c r="R29" s="23">
        <f>'WEEKLY COMPETITIVE REPORT'!R29</f>
        <v>998</v>
      </c>
      <c r="S29" s="65">
        <f>'WEEKLY COMPETITIVE REPORT'!S29</f>
        <v>-62.88732394366197</v>
      </c>
      <c r="T29" s="15">
        <f>'WEEKLY COMPETITIVE REPORT'!T29/X4</f>
        <v>55267.28168836093</v>
      </c>
      <c r="U29" s="15">
        <f t="shared" si="4"/>
        <v>399.5956021736383</v>
      </c>
      <c r="V29" s="26">
        <f t="shared" si="5"/>
        <v>57265.25969922912</v>
      </c>
      <c r="W29" s="23">
        <f>'WEEKLY COMPETITIVE REPORT'!W29</f>
        <v>10904</v>
      </c>
      <c r="X29" s="57">
        <f>'WEEKLY COMPETITIVE REPORT'!X29</f>
        <v>11287</v>
      </c>
    </row>
    <row r="30" spans="1:24" ht="12.75">
      <c r="A30" s="52">
        <v>17</v>
      </c>
      <c r="B30" s="4">
        <f>'WEEKLY COMPETITIVE REPORT'!B30</f>
        <v>14</v>
      </c>
      <c r="C30" s="4" t="str">
        <f>'WEEKLY COMPETITIVE REPORT'!C30</f>
        <v>CHANGELING</v>
      </c>
      <c r="D30" s="4" t="str">
        <f>'WEEKLY COMPETITIVE REPORT'!D30</f>
        <v>UNI</v>
      </c>
      <c r="E30" s="4" t="str">
        <f>'WEEKLY COMPETITIVE REPORT'!E30</f>
        <v>Karantanija</v>
      </c>
      <c r="F30" s="38">
        <f>'WEEKLY COMPETITIVE REPORT'!F30</f>
        <v>7</v>
      </c>
      <c r="G30" s="38">
        <f>'WEEKLY COMPETITIVE REPORT'!G30</f>
        <v>6</v>
      </c>
      <c r="H30" s="15">
        <f>'WEEKLY COMPETITIVE REPORT'!H30/X4</f>
        <v>1483.6345254644257</v>
      </c>
      <c r="I30" s="15">
        <f>'WEEKLY COMPETITIVE REPORT'!I30/X17</f>
        <v>0.04310689977312158</v>
      </c>
      <c r="J30" s="23">
        <f>'WEEKLY COMPETITIVE REPORT'!J30</f>
        <v>270</v>
      </c>
      <c r="K30" s="23">
        <f>'WEEKLY COMPETITIVE REPORT'!K30</f>
        <v>382</v>
      </c>
      <c r="L30" s="65">
        <f>'WEEKLY COMPETITIVE REPORT'!L30</f>
        <v>-39.422084623323016</v>
      </c>
      <c r="M30" s="15">
        <f t="shared" si="3"/>
        <v>247.27242091073762</v>
      </c>
      <c r="N30" s="38">
        <f>'WEEKLY COMPETITIVE REPORT'!N30</f>
        <v>6</v>
      </c>
      <c r="O30" s="15">
        <f>'WEEKLY COMPETITIVE REPORT'!O30/X4</f>
        <v>1967.6481738910654</v>
      </c>
      <c r="P30" s="15">
        <f>'WEEKLY COMPETITIVE REPORT'!P30/X17</f>
        <v>0.07564838293518394</v>
      </c>
      <c r="Q30" s="23">
        <f>'WEEKLY COMPETITIVE REPORT'!Q30</f>
        <v>349</v>
      </c>
      <c r="R30" s="23">
        <f>'WEEKLY COMPETITIVE REPORT'!R30</f>
        <v>682</v>
      </c>
      <c r="S30" s="65">
        <f>'WEEKLY COMPETITIVE REPORT'!S30</f>
        <v>-54.21934725080859</v>
      </c>
      <c r="T30" s="15">
        <f>'WEEKLY COMPETITIVE REPORT'!T30/X4</f>
        <v>78460.76077341085</v>
      </c>
      <c r="U30" s="15">
        <f t="shared" si="4"/>
        <v>327.94136231517757</v>
      </c>
      <c r="V30" s="26">
        <f t="shared" si="5"/>
        <v>80428.40894730191</v>
      </c>
      <c r="W30" s="23">
        <f>'WEEKLY COMPETITIVE REPORT'!W30</f>
        <v>15105</v>
      </c>
      <c r="X30" s="57">
        <f>'WEEKLY COMPETITIVE REPORT'!X30</f>
        <v>15454</v>
      </c>
    </row>
    <row r="31" spans="1:24" ht="12.75">
      <c r="A31" s="51">
        <v>18</v>
      </c>
      <c r="B31" s="4">
        <f>'WEEKLY COMPETITIVE REPORT'!B31</f>
        <v>15</v>
      </c>
      <c r="C31" s="4" t="str">
        <f>'WEEKLY COMPETITIVE REPORT'!C31</f>
        <v>MADAGASCAR 2</v>
      </c>
      <c r="D31" s="4" t="str">
        <f>'WEEKLY COMPETITIVE REPORT'!D31</f>
        <v>UIP</v>
      </c>
      <c r="E31" s="4" t="str">
        <f>'WEEKLY COMPETITIVE REPORT'!E31</f>
        <v>Karantanija</v>
      </c>
      <c r="F31" s="38">
        <f>'WEEKLY COMPETITIVE REPORT'!F31</f>
        <v>12</v>
      </c>
      <c r="G31" s="38">
        <f>'WEEKLY COMPETITIVE REPORT'!G31</f>
        <v>21</v>
      </c>
      <c r="H31" s="15">
        <f>'WEEKLY COMPETITIVE REPORT'!H31/X4</f>
        <v>1176.5449260710225</v>
      </c>
      <c r="I31" s="15">
        <f>'WEEKLY COMPETITIVE REPORT'!I31/X17</f>
        <v>0.020152141999199253</v>
      </c>
      <c r="J31" s="23">
        <f>'WEEKLY COMPETITIVE REPORT'!J31</f>
        <v>221</v>
      </c>
      <c r="K31" s="23">
        <f>'WEEKLY COMPETITIVE REPORT'!K31</f>
        <v>211</v>
      </c>
      <c r="L31" s="65">
        <f>'WEEKLY COMPETITIVE REPORT'!L31</f>
        <v>2.7593818984547482</v>
      </c>
      <c r="M31" s="15">
        <f t="shared" si="3"/>
        <v>56.02594886052488</v>
      </c>
      <c r="N31" s="38">
        <f>'WEEKLY COMPETITIVE REPORT'!N31</f>
        <v>21</v>
      </c>
      <c r="O31" s="15">
        <f>'WEEKLY COMPETITIVE REPORT'!O31/X4</f>
        <v>1855.1750284342222</v>
      </c>
      <c r="P31" s="15">
        <f>'WEEKLY COMPETITIVE REPORT'!P31/X17</f>
        <v>0.06341474264869433</v>
      </c>
      <c r="Q31" s="23">
        <f>'WEEKLY COMPETITIVE REPORT'!Q31</f>
        <v>349</v>
      </c>
      <c r="R31" s="23">
        <f>'WEEKLY COMPETITIVE REPORT'!R31</f>
        <v>791</v>
      </c>
      <c r="S31" s="65">
        <f>'WEEKLY COMPETITIVE REPORT'!S31</f>
        <v>-48.50929498421607</v>
      </c>
      <c r="T31" s="15">
        <f>'WEEKLY COMPETITIVE REPORT'!T31/X4</f>
        <v>657459.8761531657</v>
      </c>
      <c r="U31" s="15">
        <f t="shared" si="4"/>
        <v>88.34166802067725</v>
      </c>
      <c r="V31" s="26">
        <f t="shared" si="5"/>
        <v>659315.0511816</v>
      </c>
      <c r="W31" s="23">
        <f>'WEEKLY COMPETITIVE REPORT'!W31</f>
        <v>133666</v>
      </c>
      <c r="X31" s="57">
        <f>'WEEKLY COMPETITIVE REPORT'!X31</f>
        <v>134015</v>
      </c>
    </row>
    <row r="32" spans="1:24" ht="12.75">
      <c r="A32" s="51">
        <v>19</v>
      </c>
      <c r="B32" s="4">
        <f>'WEEKLY COMPETITIVE REPORT'!B32</f>
        <v>16</v>
      </c>
      <c r="C32" s="4" t="str">
        <f>'WEEKLY COMPETITIVE REPORT'!C32</f>
        <v>DOUBT</v>
      </c>
      <c r="D32" s="4" t="str">
        <f>'WEEKLY COMPETITIVE REPORT'!D32</f>
        <v>WDI</v>
      </c>
      <c r="E32" s="4" t="str">
        <f>'WEEKLY COMPETITIVE REPORT'!E32</f>
        <v>CENEX</v>
      </c>
      <c r="F32" s="38">
        <f>'WEEKLY COMPETITIVE REPORT'!F32</f>
        <v>6</v>
      </c>
      <c r="G32" s="38">
        <f>'WEEKLY COMPETITIVE REPORT'!G32</f>
        <v>4</v>
      </c>
      <c r="H32" s="15">
        <f>'WEEKLY COMPETITIVE REPORT'!H32/X4</f>
        <v>1000.8846202451662</v>
      </c>
      <c r="I32" s="15">
        <f>'WEEKLY COMPETITIVE REPORT'!I32/X17</f>
        <v>0.03481026736064772</v>
      </c>
      <c r="J32" s="23">
        <f>'WEEKLY COMPETITIVE REPORT'!J32</f>
        <v>200</v>
      </c>
      <c r="K32" s="23">
        <f>'WEEKLY COMPETITIVE REPORT'!K32</f>
        <v>329</v>
      </c>
      <c r="L32" s="65">
        <f>'WEEKLY COMPETITIVE REPORT'!L32</f>
        <v>-49.39297124600639</v>
      </c>
      <c r="M32" s="15">
        <f t="shared" si="3"/>
        <v>250.22115506129154</v>
      </c>
      <c r="N32" s="38">
        <f>'WEEKLY COMPETITIVE REPORT'!N32</f>
        <v>4</v>
      </c>
      <c r="O32" s="15">
        <f>'WEEKLY COMPETITIVE REPORT'!O32/X4</f>
        <v>1349.677745482118</v>
      </c>
      <c r="P32" s="15">
        <f>'WEEKLY COMPETITIVE REPORT'!P32/X17</f>
        <v>0.06203567774367187</v>
      </c>
      <c r="Q32" s="23">
        <f>'WEEKLY COMPETITIVE REPORT'!Q32</f>
        <v>275</v>
      </c>
      <c r="R32" s="23">
        <f>'WEEKLY COMPETITIVE REPORT'!R32</f>
        <v>617</v>
      </c>
      <c r="S32" s="65">
        <f>'WEEKLY COMPETITIVE REPORT'!S32</f>
        <v>-61.70670491215489</v>
      </c>
      <c r="T32" s="15">
        <f>'WEEKLY COMPETITIVE REPORT'!T32/X4</f>
        <v>36742.07001137369</v>
      </c>
      <c r="U32" s="15">
        <f t="shared" si="4"/>
        <v>337.4194363705295</v>
      </c>
      <c r="V32" s="26">
        <f t="shared" si="5"/>
        <v>38091.74775685581</v>
      </c>
      <c r="W32" s="23">
        <f>'WEEKLY COMPETITIVE REPORT'!W32</f>
        <v>7251</v>
      </c>
      <c r="X32" s="57">
        <f>'WEEKLY COMPETITIVE REPORT'!X32</f>
        <v>7526</v>
      </c>
    </row>
    <row r="33" spans="1:24" ht="13.5" thickBot="1">
      <c r="A33" s="51">
        <v>20</v>
      </c>
      <c r="B33" s="4">
        <f>'WEEKLY COMPETITIVE REPORT'!B33</f>
        <v>13</v>
      </c>
      <c r="C33" s="4" t="str">
        <f>'WEEKLY COMPETITIVE REPORT'!C33</f>
        <v>THE BOY IN THE STRIPED PYJAMAS</v>
      </c>
      <c r="D33" s="4" t="str">
        <f>'WEEKLY COMPETITIVE REPORT'!D33</f>
        <v>WDI</v>
      </c>
      <c r="E33" s="4" t="str">
        <f>'WEEKLY COMPETITIVE REPORT'!E33</f>
        <v>CENEX</v>
      </c>
      <c r="F33" s="38">
        <f>'WEEKLY COMPETITIVE REPORT'!F33</f>
        <v>4</v>
      </c>
      <c r="G33" s="38">
        <f>'WEEKLY COMPETITIVE REPORT'!G33</f>
        <v>4</v>
      </c>
      <c r="H33" s="15">
        <f>'WEEKLY COMPETITIVE REPORT'!H33/X4</f>
        <v>692.5312776443826</v>
      </c>
      <c r="I33" s="15">
        <f>'WEEKLY COMPETITIVE REPORT'!I33/X17</f>
        <v>0.04664353396503403</v>
      </c>
      <c r="J33" s="23">
        <f>'WEEKLY COMPETITIVE REPORT'!J33</f>
        <v>136</v>
      </c>
      <c r="K33" s="23">
        <f>'WEEKLY COMPETITIVE REPORT'!K33</f>
        <v>457</v>
      </c>
      <c r="L33" s="65">
        <f>'WEEKLY COMPETITIVE REPORT'!L33</f>
        <v>-73.86742966142108</v>
      </c>
      <c r="M33" s="15">
        <f t="shared" si="3"/>
        <v>173.13281941109565</v>
      </c>
      <c r="N33" s="38">
        <f>'WEEKLY COMPETITIVE REPORT'!N33</f>
        <v>4</v>
      </c>
      <c r="O33" s="15">
        <f>'WEEKLY COMPETITIVE REPORT'!O33/X4</f>
        <v>1083.0279287248832</v>
      </c>
      <c r="P33" s="15">
        <f>'WEEKLY COMPETITIVE REPORT'!P33/X17</f>
        <v>0.08098669869656124</v>
      </c>
      <c r="Q33" s="23">
        <f>'WEEKLY COMPETITIVE REPORT'!Q33</f>
        <v>238</v>
      </c>
      <c r="R33" s="23">
        <f>'WEEKLY COMPETITIVE REPORT'!R33</f>
        <v>855</v>
      </c>
      <c r="S33" s="65">
        <f>'WEEKLY COMPETITIVE REPORT'!S33</f>
        <v>-76.4625102993683</v>
      </c>
      <c r="T33" s="15">
        <f>'WEEKLY COMPETITIVE REPORT'!T33/X4</f>
        <v>23647.16289649943</v>
      </c>
      <c r="U33" s="15">
        <f t="shared" si="4"/>
        <v>270.7569821812208</v>
      </c>
      <c r="V33" s="26">
        <f t="shared" si="5"/>
        <v>24730.190825224316</v>
      </c>
      <c r="W33" s="23">
        <f>'WEEKLY COMPETITIVE REPORT'!W33</f>
        <v>4644</v>
      </c>
      <c r="X33" s="57">
        <f>'WEEKLY COMPETITIVE REPORT'!X33</f>
        <v>4882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130</v>
      </c>
      <c r="H34" s="33">
        <f>SUM(H14:H33)</f>
        <v>168050.04423101226</v>
      </c>
      <c r="I34" s="32">
        <f>SUM(I14:I33)</f>
        <v>135755.3345756628</v>
      </c>
      <c r="J34" s="32">
        <f>SUM(J14:J33)</f>
        <v>28667</v>
      </c>
      <c r="K34" s="32">
        <f>SUM(K14:K33)</f>
        <v>25731</v>
      </c>
      <c r="L34" s="65">
        <f>'WEEKLY COMPETITIVE REPORT'!L34</f>
        <v>7.702400622023518</v>
      </c>
      <c r="M34" s="33">
        <f>H34/G34</f>
        <v>1292.6926479308636</v>
      </c>
      <c r="N34" s="41">
        <f>'WEEKLY COMPETITIVE REPORT'!N34</f>
        <v>135</v>
      </c>
      <c r="O34" s="32">
        <f>SUM(O14:O33)</f>
        <v>257869.32895235688</v>
      </c>
      <c r="P34" s="32">
        <f>SUM(P14:P33)</f>
        <v>237824.2926692432</v>
      </c>
      <c r="Q34" s="32">
        <f>SUM(Q14:Q33)</f>
        <v>45533</v>
      </c>
      <c r="R34" s="32">
        <f>SUM(R14:R33)</f>
        <v>47790</v>
      </c>
      <c r="S34" s="66">
        <f>O34/P34-100%</f>
        <v>0.08428506633252786</v>
      </c>
      <c r="T34" s="32">
        <f>SUM(T14:T33)</f>
        <v>1772233.1507339396</v>
      </c>
      <c r="U34" s="33">
        <f>O34/N34</f>
        <v>1910.1431774248658</v>
      </c>
      <c r="V34" s="32">
        <f>SUM(V14:V33)</f>
        <v>2030102.4796862963</v>
      </c>
      <c r="W34" s="32">
        <f>SUM(W14:W33)</f>
        <v>349549</v>
      </c>
      <c r="X34" s="36">
        <f>SUM(X14:X33)</f>
        <v>395082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 Cretnik</cp:lastModifiedBy>
  <cp:lastPrinted>2008-07-03T16:27:44Z</cp:lastPrinted>
  <dcterms:created xsi:type="dcterms:W3CDTF">1998-07-08T11:15:35Z</dcterms:created>
  <dcterms:modified xsi:type="dcterms:W3CDTF">2009-03-05T13:56:42Z</dcterms:modified>
  <cp:category/>
  <cp:version/>
  <cp:contentType/>
  <cp:contentStatus/>
</cp:coreProperties>
</file>