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195" windowWidth="17730" windowHeight="9960" tabRatio="598" activeTab="0"/>
  </bookViews>
  <sheets>
    <sheet name="WEEKLY COMPETITIVE REPORT" sheetId="1" r:id="rId1"/>
    <sheet name="in $ US" sheetId="2" r:id="rId2"/>
  </sheets>
  <definedNames/>
  <calcPr fullCalcOnLoad="1"/>
</workbook>
</file>

<file path=xl/sharedStrings.xml><?xml version="1.0" encoding="utf-8"?>
<sst xmlns="http://schemas.openxmlformats.org/spreadsheetml/2006/main" count="242" uniqueCount="80">
  <si>
    <t xml:space="preserve"> </t>
  </si>
  <si>
    <r>
      <t xml:space="preserve">TERRITORY :  </t>
    </r>
    <r>
      <rPr>
        <b/>
        <sz val="8"/>
        <rFont val="Arial"/>
        <family val="2"/>
      </rPr>
      <t>SLOVENIA</t>
    </r>
  </si>
  <si>
    <t>WEEKEND OF</t>
  </si>
  <si>
    <t xml:space="preserve">               US  $  =</t>
  </si>
  <si>
    <t>WEEK  OF</t>
  </si>
  <si>
    <t>DATE PREPARED</t>
  </si>
  <si>
    <t xml:space="preserve">Week </t>
  </si>
  <si>
    <t>FOR PRINT</t>
  </si>
  <si>
    <t>TO:</t>
  </si>
  <si>
    <t>FORMAT</t>
  </si>
  <si>
    <t>CENEX d.o.o.</t>
  </si>
  <si>
    <t>COLUMN</t>
  </si>
  <si>
    <t>HIDE</t>
  </si>
  <si>
    <t>THIS</t>
  </si>
  <si>
    <t>LAST</t>
  </si>
  <si>
    <t>WK</t>
  </si>
  <si>
    <t>NO.</t>
  </si>
  <si>
    <t>%</t>
  </si>
  <si>
    <t>LAST  WK</t>
  </si>
  <si>
    <t>CUM.</t>
  </si>
  <si>
    <t>CUM. LAST WK</t>
  </si>
  <si>
    <t>FILM</t>
  </si>
  <si>
    <t>DISTR.</t>
  </si>
  <si>
    <t>SCR.</t>
  </si>
  <si>
    <t>B.O.</t>
  </si>
  <si>
    <t>ADMISS.</t>
  </si>
  <si>
    <t>INC / DEC</t>
  </si>
  <si>
    <t>CUM.  B.O.</t>
  </si>
  <si>
    <t>ALL SLOVENIAN DISTRIBUTORS</t>
  </si>
  <si>
    <t>FROM:</t>
  </si>
  <si>
    <t>Janko CRETNIK jr.</t>
  </si>
  <si>
    <t>LAST  WE</t>
  </si>
  <si>
    <t>WEEK</t>
  </si>
  <si>
    <t>WEEKEND</t>
  </si>
  <si>
    <t>LAST  WEEK</t>
  </si>
  <si>
    <t>LOCAL</t>
  </si>
  <si>
    <t>Karantanija</t>
  </si>
  <si>
    <t>T O T A L</t>
  </si>
  <si>
    <t xml:space="preserve">         WEEKLY  COMPETITIVE  REPORT</t>
  </si>
  <si>
    <t xml:space="preserve">          SLOVENIA  -   TOP   FILMS</t>
  </si>
  <si>
    <t>PRINT</t>
  </si>
  <si>
    <t>AVERAGE</t>
  </si>
  <si>
    <t>CF</t>
  </si>
  <si>
    <t>WB</t>
  </si>
  <si>
    <t>Blitz</t>
  </si>
  <si>
    <t>FOX</t>
  </si>
  <si>
    <t>INDEP</t>
  </si>
  <si>
    <t>Cinemania</t>
  </si>
  <si>
    <t>All amounts in Euro (L.C.)</t>
  </si>
  <si>
    <t>All amounts in $ US</t>
  </si>
  <si>
    <t>New</t>
  </si>
  <si>
    <t>WDI</t>
  </si>
  <si>
    <t>CENEX</t>
  </si>
  <si>
    <t>YES MAN</t>
  </si>
  <si>
    <t>CHANGELING</t>
  </si>
  <si>
    <t>UNI</t>
  </si>
  <si>
    <t>BOLT</t>
  </si>
  <si>
    <t>UNDERWORLD: RISE of the LYCANS</t>
  </si>
  <si>
    <t>SONY</t>
  </si>
  <si>
    <t>REVOLUTIONARY ROAD</t>
  </si>
  <si>
    <t>PAR</t>
  </si>
  <si>
    <t>BRIDE WARS</t>
  </si>
  <si>
    <t>THE BOY IN THE STRIPED PYJAMAS</t>
  </si>
  <si>
    <t>TALE OF DESPERAUX</t>
  </si>
  <si>
    <t>PINK PANTHER 2</t>
  </si>
  <si>
    <t>TOŠE - THE HARDEST THING</t>
  </si>
  <si>
    <t>DOMESTIC</t>
  </si>
  <si>
    <t>THE CURIOUS CASE OF BENJAMIN BUTTON</t>
  </si>
  <si>
    <t>W</t>
  </si>
  <si>
    <t>SEVEN POUNDS</t>
  </si>
  <si>
    <t>TURNEJA</t>
  </si>
  <si>
    <t>TWILIGHT</t>
  </si>
  <si>
    <t>VALKYRIE</t>
  </si>
  <si>
    <t>GOLA RESNICA</t>
  </si>
  <si>
    <t>MILK</t>
  </si>
  <si>
    <t>HAPPY-GO-LUCKY</t>
  </si>
  <si>
    <t>06 - Mar   08 - Mar</t>
  </si>
  <si>
    <t>05 - Mar   11 - Mar</t>
  </si>
  <si>
    <t>UNBORN</t>
  </si>
  <si>
    <t>THE INTERNATIONAL</t>
  </si>
</sst>
</file>

<file path=xl/styles.xml><?xml version="1.0" encoding="utf-8"?>
<styleSheet xmlns="http://schemas.openxmlformats.org/spreadsheetml/2006/main">
  <numFmts count="47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Kn&quot;\ #,##0;\-&quot;Kn&quot;\ #,##0"/>
    <numFmt numFmtId="173" formatCode="&quot;Kn&quot;\ #,##0;[Red]\-&quot;Kn&quot;\ #,##0"/>
    <numFmt numFmtId="174" formatCode="&quot;Kn&quot;\ #,##0.00;\-&quot;Kn&quot;\ #,##0.00"/>
    <numFmt numFmtId="175" formatCode="&quot;Kn&quot;\ #,##0.00;[Red]\-&quot;Kn&quot;\ #,##0.00"/>
    <numFmt numFmtId="176" formatCode="_-&quot;Kn&quot;\ * #,##0_-;\-&quot;Kn&quot;\ * #,##0_-;_-&quot;Kn&quot;\ * &quot;-&quot;_-;_-@_-"/>
    <numFmt numFmtId="177" formatCode="_-* #,##0_-;\-* #,##0_-;_-* &quot;-&quot;_-;_-@_-"/>
    <numFmt numFmtId="178" formatCode="_-&quot;Kn&quot;\ * #,##0.00_-;\-&quot;Kn&quot;\ * #,##0.00_-;_-&quot;Kn&quot;\ * &quot;-&quot;??_-;_-@_-"/>
    <numFmt numFmtId="179" formatCode="_-* #,##0.00_-;\-* #,##0.00_-;_-* &quot;-&quot;??_-;_-@_-"/>
    <numFmt numFmtId="180" formatCode="#,##0\ &quot;HRK&quot;;\-#,##0\ &quot;HRK&quot;"/>
    <numFmt numFmtId="181" formatCode="#,##0\ &quot;HRK&quot;;[Red]\-#,##0\ &quot;HRK&quot;"/>
    <numFmt numFmtId="182" formatCode="#,##0.00\ &quot;HRK&quot;;\-#,##0.00\ &quot;HRK&quot;"/>
    <numFmt numFmtId="183" formatCode="#,##0.00\ &quot;HRK&quot;;[Red]\-#,##0.00\ &quot;HRK&quot;"/>
    <numFmt numFmtId="184" formatCode="_-* #,##0\ &quot;HRK&quot;_-;\-* #,##0\ &quot;HRK&quot;_-;_-* &quot;-&quot;\ &quot;HRK&quot;_-;_-@_-"/>
    <numFmt numFmtId="185" formatCode="_-* #,##0\ _H_R_K_-;\-* #,##0\ _H_R_K_-;_-* &quot;-&quot;\ _H_R_K_-;_-@_-"/>
    <numFmt numFmtId="186" formatCode="_-* #,##0.00\ &quot;HRK&quot;_-;\-* #,##0.00\ &quot;HRK&quot;_-;_-* &quot;-&quot;??\ &quot;HRK&quot;_-;_-@_-"/>
    <numFmt numFmtId="187" formatCode="_-* #,##0.00\ _H_R_K_-;\-* #,##0.00\ _H_R_K_-;_-* &quot;-&quot;??\ _H_R_K_-;_-@_-"/>
    <numFmt numFmtId="188" formatCode="dd/\ mmm/\ yy"/>
    <numFmt numFmtId="189" formatCode="_(* #,##0.00_);_(* \(#,##0.00\);_(* &quot;-&quot;_);_(@_)"/>
    <numFmt numFmtId="190" formatCode="_(* #,##0_);_(* \(#,##0\);_(* &quot;-&quot;_);_(@_)"/>
    <numFmt numFmtId="191" formatCode="&quot;True&quot;;&quot;True&quot;;&quot;False&quot;"/>
    <numFmt numFmtId="192" formatCode="&quot;On&quot;;&quot;On&quot;;&quot;Off&quot;"/>
    <numFmt numFmtId="193" formatCode="#,##0\ _S_I_T"/>
    <numFmt numFmtId="194" formatCode="_(* #,##0.00_);_(* \(#,##0.00\);_(* &quot;-&quot;??_);_(@_)"/>
    <numFmt numFmtId="195" formatCode="#.000;\-#.000"/>
    <numFmt numFmtId="196" formatCode="_-* #,##0\ _S_I_T_-;\-* #,##0\ _S_I_T_-;_-* &quot;-&quot;??\ _S_I_T_-;_-@_-"/>
    <numFmt numFmtId="197" formatCode="_(&quot;$&quot;* #,##0.00_);_(&quot;$&quot;* \(#,##0.00\);_(&quot;$&quot;* &quot;-&quot;??_);_(@_)"/>
    <numFmt numFmtId="198" formatCode="_(&quot;$&quot;* #,##0_);_(&quot;$&quot;* \(#,##0\);_(&quot;$&quot;* &quot;-&quot;_);_(@_)"/>
    <numFmt numFmtId="199" formatCode="#,##0.00&quot;Sk&quot;_);[Red]\(#,##0.00&quot;Sk&quot;\)"/>
    <numFmt numFmtId="200" formatCode="#,##0&quot;Sk&quot;_);[Red]\(#,##0&quot;Sk&quot;\)"/>
    <numFmt numFmtId="201" formatCode="#,##0.00\ [$SIT-424];\-#,##0.00\ [$SIT-424]"/>
    <numFmt numFmtId="202" formatCode="0.0000"/>
  </numFmts>
  <fonts count="3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1"/>
      <name val="Carmina Md BT"/>
      <family val="1"/>
    </font>
    <font>
      <sz val="8"/>
      <name val="Arial CE"/>
      <family val="0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CRO_Swiss_Con-Normal"/>
      <family val="0"/>
    </font>
    <font>
      <sz val="7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6" fillId="11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16" borderId="1" applyNumberFormat="0" applyAlignment="0" applyProtection="0"/>
    <xf numFmtId="0" fontId="19" fillId="17" borderId="2" applyNumberFormat="0" applyAlignment="0" applyProtection="0"/>
    <xf numFmtId="0" fontId="20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7" borderId="0" applyNumberFormat="0" applyBorder="0" applyAlignment="0" applyProtection="0"/>
    <xf numFmtId="0" fontId="0" fillId="4" borderId="7" applyNumberFormat="0" applyFont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16" borderId="8" applyNumberFormat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6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9" fillId="0" borderId="0" xfId="0" applyFont="1" applyAlignment="1">
      <alignment/>
    </xf>
    <xf numFmtId="0" fontId="1" fillId="0" borderId="0" xfId="0" applyFont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0" fontId="5" fillId="0" borderId="10" xfId="0" applyFont="1" applyBorder="1" applyAlignment="1">
      <alignment horizontal="center"/>
    </xf>
    <xf numFmtId="3" fontId="12" fillId="0" borderId="0" xfId="0" applyNumberFormat="1" applyFont="1" applyBorder="1" applyAlignment="1">
      <alignment horizontal="right"/>
    </xf>
    <xf numFmtId="9" fontId="0" fillId="0" borderId="0" xfId="54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3" fontId="6" fillId="0" borderId="10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3" fontId="6" fillId="0" borderId="13" xfId="0" applyNumberFormat="1" applyFont="1" applyFill="1" applyBorder="1" applyAlignment="1">
      <alignment horizontal="right"/>
    </xf>
    <xf numFmtId="3" fontId="6" fillId="0" borderId="17" xfId="0" applyNumberFormat="1" applyFont="1" applyBorder="1" applyAlignment="1" applyProtection="1">
      <alignment horizontal="right"/>
      <protection locked="0"/>
    </xf>
    <xf numFmtId="16" fontId="5" fillId="0" borderId="0" xfId="0" applyNumberFormat="1" applyFont="1" applyBorder="1" applyAlignment="1">
      <alignment/>
    </xf>
    <xf numFmtId="188" fontId="5" fillId="0" borderId="0" xfId="0" applyNumberFormat="1" applyFont="1" applyBorder="1" applyAlignment="1">
      <alignment horizontal="left"/>
    </xf>
    <xf numFmtId="3" fontId="0" fillId="0" borderId="0" xfId="0" applyNumberFormat="1" applyAlignment="1">
      <alignment horizontal="right"/>
    </xf>
    <xf numFmtId="3" fontId="4" fillId="0" borderId="0" xfId="0" applyNumberFormat="1" applyFont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6" fillId="0" borderId="18" xfId="0" applyNumberFormat="1" applyFont="1" applyBorder="1" applyAlignment="1">
      <alignment/>
    </xf>
    <xf numFmtId="3" fontId="6" fillId="0" borderId="18" xfId="0" applyNumberFormat="1" applyFont="1" applyFill="1" applyBorder="1" applyAlignment="1">
      <alignment horizontal="right"/>
    </xf>
    <xf numFmtId="0" fontId="6" fillId="0" borderId="19" xfId="0" applyFont="1" applyBorder="1" applyAlignment="1">
      <alignment/>
    </xf>
    <xf numFmtId="0" fontId="6" fillId="0" borderId="18" xfId="0" applyFont="1" applyBorder="1" applyAlignment="1">
      <alignment/>
    </xf>
    <xf numFmtId="3" fontId="6" fillId="0" borderId="20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NumberFormat="1" applyFont="1" applyFill="1" applyBorder="1" applyAlignment="1">
      <alignment horizontal="center"/>
    </xf>
    <xf numFmtId="3" fontId="4" fillId="0" borderId="21" xfId="0" applyNumberFormat="1" applyFont="1" applyBorder="1" applyAlignment="1">
      <alignment horizontal="right"/>
    </xf>
    <xf numFmtId="0" fontId="6" fillId="0" borderId="18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4" fontId="4" fillId="0" borderId="0" xfId="0" applyNumberFormat="1" applyFont="1" applyBorder="1" applyAlignment="1">
      <alignment horizontal="left"/>
    </xf>
    <xf numFmtId="0" fontId="14" fillId="0" borderId="0" xfId="0" applyFont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3" fontId="5" fillId="0" borderId="23" xfId="0" applyNumberFormat="1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3" fontId="5" fillId="0" borderId="27" xfId="0" applyNumberFormat="1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3" fontId="6" fillId="0" borderId="29" xfId="0" applyNumberFormat="1" applyFont="1" applyBorder="1" applyAlignment="1">
      <alignment horizontal="right"/>
    </xf>
    <xf numFmtId="0" fontId="5" fillId="0" borderId="30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5" fillId="0" borderId="31" xfId="0" applyFont="1" applyBorder="1" applyAlignment="1">
      <alignment/>
    </xf>
    <xf numFmtId="0" fontId="5" fillId="0" borderId="16" xfId="0" applyFont="1" applyBorder="1" applyAlignment="1">
      <alignment/>
    </xf>
    <xf numFmtId="16" fontId="5" fillId="0" borderId="32" xfId="0" applyNumberFormat="1" applyFont="1" applyBorder="1" applyAlignment="1">
      <alignment/>
    </xf>
    <xf numFmtId="16" fontId="5" fillId="0" borderId="33" xfId="0" applyNumberFormat="1" applyFont="1" applyBorder="1" applyAlignment="1">
      <alignment/>
    </xf>
    <xf numFmtId="4" fontId="6" fillId="0" borderId="10" xfId="0" applyNumberFormat="1" applyFont="1" applyFill="1" applyBorder="1" applyAlignment="1">
      <alignment horizontal="right"/>
    </xf>
    <xf numFmtId="10" fontId="6" fillId="0" borderId="18" xfId="0" applyNumberFormat="1" applyFont="1" applyFill="1" applyBorder="1" applyAlignment="1">
      <alignment horizontal="right"/>
    </xf>
    <xf numFmtId="4" fontId="6" fillId="0" borderId="17" xfId="0" applyNumberFormat="1" applyFont="1" applyFill="1" applyBorder="1" applyAlignment="1">
      <alignment horizontal="right"/>
    </xf>
    <xf numFmtId="0" fontId="5" fillId="0" borderId="15" xfId="0" applyFont="1" applyBorder="1" applyAlignment="1">
      <alignment/>
    </xf>
    <xf numFmtId="0" fontId="5" fillId="0" borderId="12" xfId="0" applyFont="1" applyBorder="1" applyAlignment="1">
      <alignment/>
    </xf>
    <xf numFmtId="16" fontId="5" fillId="0" borderId="15" xfId="0" applyNumberFormat="1" applyFont="1" applyBorder="1" applyAlignment="1">
      <alignment/>
    </xf>
    <xf numFmtId="16" fontId="5" fillId="0" borderId="12" xfId="0" applyNumberFormat="1" applyFont="1" applyBorder="1" applyAlignment="1">
      <alignment/>
    </xf>
    <xf numFmtId="4" fontId="6" fillId="0" borderId="30" xfId="0" applyNumberFormat="1" applyFont="1" applyFill="1" applyBorder="1" applyAlignment="1">
      <alignment horizontal="right"/>
    </xf>
    <xf numFmtId="4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202" fontId="5" fillId="0" borderId="34" xfId="0" applyNumberFormat="1" applyFont="1" applyBorder="1" applyAlignment="1">
      <alignment horizontal="left"/>
    </xf>
    <xf numFmtId="0" fontId="5" fillId="0" borderId="25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3" fontId="6" fillId="0" borderId="35" xfId="0" applyNumberFormat="1" applyFont="1" applyFill="1" applyBorder="1" applyAlignment="1" applyProtection="1">
      <alignment horizontal="right"/>
      <protection locked="0"/>
    </xf>
    <xf numFmtId="3" fontId="6" fillId="0" borderId="36" xfId="0" applyNumberFormat="1" applyFont="1" applyFill="1" applyBorder="1" applyAlignment="1" applyProtection="1">
      <alignment horizontal="right"/>
      <protection locked="0"/>
    </xf>
    <xf numFmtId="3" fontId="6" fillId="0" borderId="10" xfId="0" applyNumberFormat="1" applyFont="1" applyFill="1" applyBorder="1" applyAlignment="1">
      <alignment horizontal="right"/>
    </xf>
    <xf numFmtId="3" fontId="6" fillId="0" borderId="13" xfId="0" applyNumberFormat="1" applyFont="1" applyFill="1" applyBorder="1" applyAlignment="1" applyProtection="1">
      <alignment horizontal="right"/>
      <protection locked="0"/>
    </xf>
    <xf numFmtId="3" fontId="6" fillId="0" borderId="37" xfId="0" applyNumberFormat="1" applyFont="1" applyFill="1" applyBorder="1" applyAlignment="1" applyProtection="1">
      <alignment horizontal="right"/>
      <protection locked="0"/>
    </xf>
    <xf numFmtId="3" fontId="6" fillId="0" borderId="17" xfId="0" applyNumberFormat="1" applyFont="1" applyFill="1" applyBorder="1" applyAlignment="1" applyProtection="1">
      <alignment horizontal="right"/>
      <protection locked="0"/>
    </xf>
    <xf numFmtId="3" fontId="6" fillId="0" borderId="38" xfId="0" applyNumberFormat="1" applyFont="1" applyBorder="1" applyAlignment="1" applyProtection="1">
      <alignment horizontal="right"/>
      <protection locked="0"/>
    </xf>
    <xf numFmtId="3" fontId="6" fillId="0" borderId="38" xfId="0" applyNumberFormat="1" applyFont="1" applyBorder="1" applyAlignment="1">
      <alignment/>
    </xf>
    <xf numFmtId="3" fontId="6" fillId="0" borderId="18" xfId="0" applyNumberFormat="1" applyFont="1" applyFill="1" applyBorder="1" applyAlignment="1" applyProtection="1">
      <alignment horizontal="right"/>
      <protection locked="0"/>
    </xf>
    <xf numFmtId="3" fontId="6" fillId="0" borderId="10" xfId="0" applyNumberFormat="1" applyFont="1" applyBorder="1" applyAlignment="1" quotePrefix="1">
      <alignment horizontal="right"/>
    </xf>
    <xf numFmtId="3" fontId="6" fillId="0" borderId="13" xfId="0" applyNumberFormat="1" applyFont="1" applyBorder="1" applyAlignment="1">
      <alignment horizontal="right"/>
    </xf>
    <xf numFmtId="3" fontId="6" fillId="0" borderId="10" xfId="0" applyNumberFormat="1" applyFont="1" applyFill="1" applyBorder="1" applyAlignment="1" applyProtection="1">
      <alignment horizontal="right"/>
      <protection locked="0"/>
    </xf>
    <xf numFmtId="3" fontId="6" fillId="0" borderId="13" xfId="0" applyNumberFormat="1" applyFont="1" applyBorder="1" applyAlignment="1" quotePrefix="1">
      <alignment horizontal="right"/>
    </xf>
    <xf numFmtId="0" fontId="6" fillId="0" borderId="11" xfId="0" applyFont="1" applyFill="1" applyBorder="1" applyAlignment="1">
      <alignment horizontal="center"/>
    </xf>
    <xf numFmtId="3" fontId="6" fillId="0" borderId="13" xfId="0" applyNumberFormat="1" applyFont="1" applyFill="1" applyBorder="1" applyAlignment="1" applyProtection="1">
      <alignment horizontal="right"/>
      <protection locked="0"/>
    </xf>
    <xf numFmtId="3" fontId="6" fillId="0" borderId="13" xfId="0" applyNumberFormat="1" applyFont="1" applyFill="1" applyBorder="1" applyAlignment="1" quotePrefix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Input" xfId="49"/>
    <cellStyle name="Linked Cell" xfId="50"/>
    <cellStyle name="Neutral" xfId="51"/>
    <cellStyle name="Note" xfId="52"/>
    <cellStyle name="Followed Hyperlink" xfId="53"/>
    <cellStyle name="Percent" xfId="54"/>
    <cellStyle name="Output" xfId="55"/>
    <cellStyle name="Title" xfId="56"/>
    <cellStyle name="Total" xfId="57"/>
    <cellStyle name="Currency" xfId="58"/>
    <cellStyle name="Currency [0]" xfId="59"/>
    <cellStyle name="Comma" xfId="60"/>
    <cellStyle name="Comma [0]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X40"/>
  <sheetViews>
    <sheetView showGridLines="0" tabSelected="1" zoomScalePageLayoutView="0" workbookViewId="0" topLeftCell="A1">
      <selection activeCell="O7" sqref="O7"/>
    </sheetView>
  </sheetViews>
  <sheetFormatPr defaultColWidth="9.140625" defaultRowHeight="12.75"/>
  <cols>
    <col min="1" max="2" width="4.7109375" style="0" customWidth="1"/>
    <col min="3" max="3" width="25.7109375" style="0" customWidth="1"/>
    <col min="4" max="4" width="8.57421875" style="0" customWidth="1"/>
    <col min="5" max="5" width="9.28125" style="0" customWidth="1"/>
    <col min="6" max="6" width="4.421875" style="0" customWidth="1"/>
    <col min="7" max="7" width="4.7109375" style="0" customWidth="1"/>
    <col min="8" max="8" width="9.7109375" style="0" customWidth="1"/>
    <col min="9" max="9" width="10.8515625" style="0" hidden="1" customWidth="1"/>
    <col min="10" max="10" width="7.7109375" style="0" customWidth="1"/>
    <col min="11" max="11" width="9.8515625" style="0" hidden="1" customWidth="1"/>
    <col min="12" max="12" width="7.28125" style="0" customWidth="1"/>
    <col min="13" max="13" width="8.7109375" style="0" customWidth="1"/>
    <col min="14" max="14" width="4.57421875" style="0" customWidth="1"/>
    <col min="15" max="15" width="10.7109375" style="0" customWidth="1"/>
    <col min="16" max="16" width="10.7109375" style="0" hidden="1" customWidth="1"/>
    <col min="17" max="17" width="8.7109375" style="0" customWidth="1"/>
    <col min="18" max="18" width="9.7109375" style="0" hidden="1" customWidth="1"/>
    <col min="19" max="19" width="7.28125" style="0" customWidth="1"/>
    <col min="20" max="20" width="11.7109375" style="29" hidden="1" customWidth="1"/>
    <col min="21" max="21" width="9.7109375" style="29" customWidth="1"/>
    <col min="22" max="22" width="11.7109375" style="0" customWidth="1"/>
    <col min="23" max="23" width="11.7109375" style="0" hidden="1" customWidth="1"/>
    <col min="24" max="24" width="9.7109375" style="0" customWidth="1"/>
  </cols>
  <sheetData>
    <row r="1" spans="1:24" ht="15.75">
      <c r="A1" s="1"/>
      <c r="B1" s="1"/>
      <c r="C1" s="1"/>
      <c r="D1" s="1"/>
      <c r="E1" s="1"/>
      <c r="F1" s="1"/>
      <c r="G1" s="1"/>
      <c r="H1" s="46" t="s">
        <v>39</v>
      </c>
      <c r="I1" s="1"/>
      <c r="J1" s="46"/>
      <c r="K1" s="5"/>
      <c r="L1" s="1"/>
      <c r="M1" s="1"/>
      <c r="N1" s="1"/>
      <c r="P1" s="1"/>
      <c r="Q1" s="1"/>
      <c r="R1" s="1"/>
      <c r="S1" s="1"/>
      <c r="V1" s="1"/>
      <c r="W1" s="1"/>
      <c r="X1" s="1"/>
    </row>
    <row r="2" spans="1:24" ht="15">
      <c r="A2" s="1"/>
      <c r="B2" s="1"/>
      <c r="C2" s="1"/>
      <c r="D2" s="1"/>
      <c r="E2" s="1"/>
      <c r="F2" s="1"/>
      <c r="G2" s="1"/>
      <c r="H2" s="6" t="s">
        <v>38</v>
      </c>
      <c r="I2" s="1"/>
      <c r="J2" s="6"/>
      <c r="K2" s="6"/>
      <c r="L2" s="1"/>
      <c r="M2" s="1"/>
      <c r="N2" s="1"/>
      <c r="O2" s="1"/>
      <c r="P2" s="1"/>
      <c r="Q2" s="1"/>
      <c r="R2" s="1"/>
      <c r="S2" s="1"/>
      <c r="V2" s="1"/>
      <c r="W2" s="1"/>
      <c r="X2" s="1"/>
    </row>
    <row r="3" spans="1:24" ht="12.75">
      <c r="A3" s="1"/>
      <c r="B3" s="1"/>
      <c r="C3" s="1"/>
      <c r="D3" s="1"/>
      <c r="E3" s="1"/>
      <c r="F3" s="1"/>
      <c r="G3" s="1"/>
      <c r="H3" s="1"/>
      <c r="I3" s="1"/>
      <c r="J3" s="13" t="s">
        <v>0</v>
      </c>
      <c r="K3" s="13"/>
      <c r="L3" s="1"/>
      <c r="M3" s="1"/>
      <c r="N3" s="1"/>
      <c r="O3" s="1"/>
      <c r="P3" s="1"/>
      <c r="Q3" s="1"/>
      <c r="R3" s="1"/>
      <c r="S3" s="1"/>
      <c r="V3" s="1"/>
      <c r="W3" s="1"/>
      <c r="X3" s="1"/>
    </row>
    <row r="4" spans="1:24" s="2" customFormat="1" ht="11.25">
      <c r="A4" s="9"/>
      <c r="B4" s="9"/>
      <c r="C4" s="19" t="s">
        <v>1</v>
      </c>
      <c r="D4" s="7"/>
      <c r="E4" s="9"/>
      <c r="F4" s="20" t="s">
        <v>2</v>
      </c>
      <c r="G4" s="21"/>
      <c r="H4" s="21"/>
      <c r="I4" s="21"/>
      <c r="J4" s="70" t="s">
        <v>76</v>
      </c>
      <c r="K4" s="21"/>
      <c r="L4" s="63"/>
      <c r="M4" s="27"/>
      <c r="N4" s="9"/>
      <c r="O4" s="9"/>
      <c r="P4" s="9"/>
      <c r="Q4" s="9"/>
      <c r="R4" s="9"/>
      <c r="S4" s="9"/>
      <c r="T4" s="30"/>
      <c r="U4" s="40"/>
      <c r="V4" s="61" t="s">
        <v>3</v>
      </c>
      <c r="W4" s="22" t="s">
        <v>0</v>
      </c>
      <c r="X4" s="75">
        <v>0.7774</v>
      </c>
    </row>
    <row r="5" spans="1:24" s="2" customFormat="1" ht="11.25">
      <c r="A5" s="9"/>
      <c r="B5" s="9"/>
      <c r="C5" s="9" t="s">
        <v>0</v>
      </c>
      <c r="D5" s="9"/>
      <c r="E5" s="9"/>
      <c r="F5" s="3" t="s">
        <v>4</v>
      </c>
      <c r="G5" s="8"/>
      <c r="H5" s="8"/>
      <c r="I5" s="8"/>
      <c r="J5" s="71" t="s">
        <v>77</v>
      </c>
      <c r="K5" s="8"/>
      <c r="L5" s="64"/>
      <c r="M5" s="27"/>
      <c r="N5" s="9"/>
      <c r="O5" s="9"/>
      <c r="P5" s="9"/>
      <c r="Q5" s="9"/>
      <c r="R5" s="9"/>
      <c r="S5" s="9"/>
      <c r="T5" s="30"/>
      <c r="U5" s="30"/>
      <c r="V5" s="74"/>
      <c r="W5" s="21"/>
      <c r="X5" s="73"/>
    </row>
    <row r="6" spans="1:24" s="2" customFormat="1" ht="11.25">
      <c r="A6" s="9"/>
      <c r="B6" s="9"/>
      <c r="C6" s="9"/>
      <c r="D6" s="9"/>
      <c r="E6" s="9"/>
      <c r="F6" s="9"/>
      <c r="G6" s="9"/>
      <c r="H6" s="9"/>
      <c r="I6" s="9"/>
      <c r="J6" s="9"/>
      <c r="K6" s="27"/>
      <c r="L6" s="9"/>
      <c r="M6" s="9"/>
      <c r="N6" s="27"/>
      <c r="O6" s="9"/>
      <c r="P6" s="9"/>
      <c r="Q6" s="9"/>
      <c r="R6" s="9"/>
      <c r="S6" s="9"/>
      <c r="T6" s="30"/>
      <c r="U6" s="30"/>
      <c r="V6" s="44"/>
      <c r="W6" s="9"/>
      <c r="X6" s="45"/>
    </row>
    <row r="7" spans="1:24" s="2" customFormat="1" ht="12.75">
      <c r="A7" s="9"/>
      <c r="B7" s="9" t="s">
        <v>8</v>
      </c>
      <c r="C7" s="9" t="s">
        <v>28</v>
      </c>
      <c r="D7" s="9"/>
      <c r="E7" s="9"/>
      <c r="F7" s="9"/>
      <c r="G7" s="42" t="s">
        <v>6</v>
      </c>
      <c r="H7" s="9"/>
      <c r="I7" s="10" t="s">
        <v>7</v>
      </c>
      <c r="J7" s="42">
        <v>10</v>
      </c>
      <c r="K7" s="10" t="s">
        <v>7</v>
      </c>
      <c r="L7" s="9"/>
      <c r="M7" s="9"/>
      <c r="N7" s="42"/>
      <c r="O7" s="9"/>
      <c r="P7" s="10" t="s">
        <v>7</v>
      </c>
      <c r="Q7" s="9"/>
      <c r="R7" s="10" t="s">
        <v>7</v>
      </c>
      <c r="S7" s="9"/>
      <c r="T7" s="10" t="s">
        <v>7</v>
      </c>
      <c r="U7" s="10"/>
      <c r="V7" s="43"/>
      <c r="W7" s="10" t="s">
        <v>7</v>
      </c>
      <c r="X7" s="28"/>
    </row>
    <row r="8" spans="1:24" ht="12.75">
      <c r="A8" s="10"/>
      <c r="B8" s="9" t="s">
        <v>29</v>
      </c>
      <c r="C8" s="11" t="s">
        <v>10</v>
      </c>
      <c r="D8" s="10"/>
      <c r="E8" s="10"/>
      <c r="F8" s="10"/>
      <c r="G8" s="10"/>
      <c r="H8" s="10"/>
      <c r="I8" s="10" t="s">
        <v>9</v>
      </c>
      <c r="J8" s="42"/>
      <c r="K8" s="10" t="s">
        <v>9</v>
      </c>
      <c r="L8" s="9"/>
      <c r="M8" s="9"/>
      <c r="N8" s="42"/>
      <c r="O8" s="14"/>
      <c r="P8" s="10" t="s">
        <v>9</v>
      </c>
      <c r="Q8" s="10"/>
      <c r="R8" s="10" t="s">
        <v>9</v>
      </c>
      <c r="S8" s="10"/>
      <c r="T8" s="10" t="s">
        <v>9</v>
      </c>
      <c r="U8" s="10"/>
      <c r="V8" s="43" t="s">
        <v>5</v>
      </c>
      <c r="W8" s="10" t="s">
        <v>9</v>
      </c>
      <c r="X8" s="28">
        <v>39884</v>
      </c>
    </row>
    <row r="9" spans="1:24" ht="12.75">
      <c r="A9" s="9"/>
      <c r="B9" s="11"/>
      <c r="C9" s="12" t="s">
        <v>30</v>
      </c>
      <c r="D9" s="9"/>
      <c r="E9" s="9"/>
      <c r="F9" s="9" t="s">
        <v>0</v>
      </c>
      <c r="G9" s="60" t="s">
        <v>48</v>
      </c>
      <c r="H9" s="10"/>
      <c r="I9" s="10" t="s">
        <v>11</v>
      </c>
      <c r="J9" s="10"/>
      <c r="K9" s="10" t="s">
        <v>11</v>
      </c>
      <c r="L9" s="10"/>
      <c r="M9" s="10"/>
      <c r="N9" s="10"/>
      <c r="O9" s="10"/>
      <c r="P9" s="10" t="s">
        <v>11</v>
      </c>
      <c r="Q9" s="10"/>
      <c r="R9" s="10" t="s">
        <v>11</v>
      </c>
      <c r="S9" s="10"/>
      <c r="T9" s="10" t="s">
        <v>11</v>
      </c>
      <c r="U9" s="10"/>
      <c r="V9" s="10"/>
      <c r="W9" s="10" t="s">
        <v>11</v>
      </c>
      <c r="X9" s="18"/>
    </row>
    <row r="10" spans="1:24" ht="12.75">
      <c r="A10" s="9"/>
      <c r="B10" s="9"/>
      <c r="C10" s="11"/>
      <c r="D10" s="9"/>
      <c r="E10" s="9"/>
      <c r="F10" s="9"/>
      <c r="G10" s="10"/>
      <c r="H10" s="10"/>
      <c r="I10" s="10" t="s">
        <v>12</v>
      </c>
      <c r="J10" s="10"/>
      <c r="K10" s="10" t="s">
        <v>12</v>
      </c>
      <c r="L10" s="10"/>
      <c r="M10" s="10"/>
      <c r="N10" s="10"/>
      <c r="O10" s="17"/>
      <c r="P10" s="10" t="s">
        <v>12</v>
      </c>
      <c r="Q10" s="10"/>
      <c r="R10" s="10" t="s">
        <v>12</v>
      </c>
      <c r="S10" s="10"/>
      <c r="T10" s="10" t="s">
        <v>12</v>
      </c>
      <c r="U10" s="10"/>
      <c r="V10" s="10"/>
      <c r="W10" s="10" t="s">
        <v>12</v>
      </c>
      <c r="X10" s="10"/>
    </row>
    <row r="11" spans="1:24" ht="13.5" thickBot="1">
      <c r="A11" s="10"/>
      <c r="B11" s="10"/>
      <c r="C11" s="10" t="s">
        <v>0</v>
      </c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31"/>
      <c r="U11" s="31"/>
      <c r="V11" s="10"/>
      <c r="W11" s="10"/>
      <c r="X11" s="10"/>
    </row>
    <row r="12" spans="1:24" ht="12.75">
      <c r="A12" s="47" t="s">
        <v>13</v>
      </c>
      <c r="B12" s="48" t="s">
        <v>14</v>
      </c>
      <c r="C12" s="48"/>
      <c r="D12" s="48"/>
      <c r="E12" s="48" t="s">
        <v>35</v>
      </c>
      <c r="F12" s="48" t="s">
        <v>15</v>
      </c>
      <c r="G12" s="48" t="s">
        <v>16</v>
      </c>
      <c r="H12" s="48" t="s">
        <v>33</v>
      </c>
      <c r="I12" s="48" t="s">
        <v>31</v>
      </c>
      <c r="J12" s="48" t="s">
        <v>33</v>
      </c>
      <c r="K12" s="48" t="s">
        <v>31</v>
      </c>
      <c r="L12" s="48" t="s">
        <v>17</v>
      </c>
      <c r="M12" s="49" t="s">
        <v>40</v>
      </c>
      <c r="N12" s="48" t="s">
        <v>16</v>
      </c>
      <c r="O12" s="48" t="s">
        <v>32</v>
      </c>
      <c r="P12" s="48" t="s">
        <v>34</v>
      </c>
      <c r="Q12" s="48" t="s">
        <v>32</v>
      </c>
      <c r="R12" s="48" t="s">
        <v>18</v>
      </c>
      <c r="S12" s="48" t="s">
        <v>17</v>
      </c>
      <c r="T12" s="49" t="s">
        <v>20</v>
      </c>
      <c r="U12" s="49" t="s">
        <v>40</v>
      </c>
      <c r="V12" s="48" t="s">
        <v>19</v>
      </c>
      <c r="W12" s="48" t="s">
        <v>20</v>
      </c>
      <c r="X12" s="50" t="s">
        <v>19</v>
      </c>
    </row>
    <row r="13" spans="1:24" ht="13.5" thickBot="1">
      <c r="A13" s="53" t="s">
        <v>15</v>
      </c>
      <c r="B13" s="54" t="s">
        <v>15</v>
      </c>
      <c r="C13" s="54" t="s">
        <v>21</v>
      </c>
      <c r="D13" s="54" t="s">
        <v>22</v>
      </c>
      <c r="E13" s="54" t="s">
        <v>22</v>
      </c>
      <c r="F13" s="54" t="s">
        <v>16</v>
      </c>
      <c r="G13" s="54" t="s">
        <v>23</v>
      </c>
      <c r="H13" s="54" t="s">
        <v>24</v>
      </c>
      <c r="I13" s="54" t="s">
        <v>24</v>
      </c>
      <c r="J13" s="54" t="s">
        <v>25</v>
      </c>
      <c r="K13" s="54" t="s">
        <v>25</v>
      </c>
      <c r="L13" s="54" t="s">
        <v>26</v>
      </c>
      <c r="M13" s="55" t="s">
        <v>41</v>
      </c>
      <c r="N13" s="54" t="s">
        <v>23</v>
      </c>
      <c r="O13" s="54" t="s">
        <v>24</v>
      </c>
      <c r="P13" s="54" t="s">
        <v>24</v>
      </c>
      <c r="Q13" s="54" t="s">
        <v>25</v>
      </c>
      <c r="R13" s="54" t="s">
        <v>25</v>
      </c>
      <c r="S13" s="54" t="s">
        <v>26</v>
      </c>
      <c r="T13" s="55" t="s">
        <v>24</v>
      </c>
      <c r="U13" s="55" t="s">
        <v>41</v>
      </c>
      <c r="V13" s="54" t="s">
        <v>24</v>
      </c>
      <c r="W13" s="54" t="s">
        <v>25</v>
      </c>
      <c r="X13" s="56" t="s">
        <v>25</v>
      </c>
    </row>
    <row r="14" spans="1:24" ht="12.75">
      <c r="A14" s="76">
        <v>1</v>
      </c>
      <c r="B14" s="76">
        <v>1</v>
      </c>
      <c r="C14" s="4" t="s">
        <v>71</v>
      </c>
      <c r="D14" s="16" t="s">
        <v>46</v>
      </c>
      <c r="E14" s="16" t="s">
        <v>44</v>
      </c>
      <c r="F14" s="38">
        <v>2</v>
      </c>
      <c r="G14" s="38">
        <v>7</v>
      </c>
      <c r="H14" s="25">
        <v>17367</v>
      </c>
      <c r="I14" s="25">
        <v>22642</v>
      </c>
      <c r="J14" s="25">
        <v>3761</v>
      </c>
      <c r="K14" s="25">
        <v>4683</v>
      </c>
      <c r="L14" s="65">
        <f>(H14/I14*100)-100</f>
        <v>-23.297411889409062</v>
      </c>
      <c r="M14" s="15">
        <f aca="true" t="shared" si="0" ref="M14:M34">H14/G14</f>
        <v>2481</v>
      </c>
      <c r="N14" s="77">
        <v>7</v>
      </c>
      <c r="O14" s="15">
        <v>21676</v>
      </c>
      <c r="P14" s="15">
        <v>35100</v>
      </c>
      <c r="Q14" s="15">
        <v>4883</v>
      </c>
      <c r="R14" s="15">
        <v>7617</v>
      </c>
      <c r="S14" s="67">
        <f>(O14/P14*100)-100</f>
        <v>-38.24501424501424</v>
      </c>
      <c r="T14" s="78">
        <v>47767</v>
      </c>
      <c r="U14" s="15">
        <f aca="true" t="shared" si="1" ref="U14:U34">O14/N14</f>
        <v>3096.5714285714284</v>
      </c>
      <c r="V14" s="78">
        <f aca="true" t="shared" si="2" ref="V14:V33">SUM(T14,O14)</f>
        <v>69443</v>
      </c>
      <c r="W14" s="78">
        <v>10651</v>
      </c>
      <c r="X14" s="79">
        <f aca="true" t="shared" si="3" ref="X14:X33">SUM(W14,Q14)</f>
        <v>15534</v>
      </c>
    </row>
    <row r="15" spans="1:24" ht="12.75">
      <c r="A15" s="76">
        <v>2</v>
      </c>
      <c r="B15" s="76" t="s">
        <v>50</v>
      </c>
      <c r="C15" s="4" t="s">
        <v>78</v>
      </c>
      <c r="D15" s="16" t="s">
        <v>55</v>
      </c>
      <c r="E15" s="16" t="s">
        <v>36</v>
      </c>
      <c r="F15" s="38">
        <v>1</v>
      </c>
      <c r="G15" s="38">
        <v>8</v>
      </c>
      <c r="H15" s="25">
        <v>14452</v>
      </c>
      <c r="I15" s="25"/>
      <c r="J15" s="89">
        <v>3244</v>
      </c>
      <c r="K15" s="89"/>
      <c r="L15" s="65"/>
      <c r="M15" s="15">
        <f t="shared" si="0"/>
        <v>1806.5</v>
      </c>
      <c r="N15" s="39">
        <v>8</v>
      </c>
      <c r="O15" s="15">
        <v>20330</v>
      </c>
      <c r="P15" s="15"/>
      <c r="Q15" s="15">
        <v>4805</v>
      </c>
      <c r="R15" s="15"/>
      <c r="S15" s="67"/>
      <c r="T15" s="81">
        <v>1163</v>
      </c>
      <c r="U15" s="15">
        <f t="shared" si="1"/>
        <v>2541.25</v>
      </c>
      <c r="V15" s="81">
        <f t="shared" si="2"/>
        <v>21493</v>
      </c>
      <c r="W15" s="81">
        <v>429</v>
      </c>
      <c r="X15" s="82">
        <f t="shared" si="3"/>
        <v>5234</v>
      </c>
    </row>
    <row r="16" spans="1:24" ht="12.75">
      <c r="A16" s="76">
        <v>3</v>
      </c>
      <c r="B16" s="76">
        <v>2</v>
      </c>
      <c r="C16" s="4" t="s">
        <v>72</v>
      </c>
      <c r="D16" s="16" t="s">
        <v>45</v>
      </c>
      <c r="E16" s="16" t="s">
        <v>42</v>
      </c>
      <c r="F16" s="38">
        <v>2</v>
      </c>
      <c r="G16" s="38">
        <v>7</v>
      </c>
      <c r="H16" s="25">
        <v>12574</v>
      </c>
      <c r="I16" s="25">
        <v>17822</v>
      </c>
      <c r="J16" s="93">
        <v>2556</v>
      </c>
      <c r="K16" s="93">
        <v>3622</v>
      </c>
      <c r="L16" s="65">
        <f>(H16/I16*100)-100</f>
        <v>-29.446751206374145</v>
      </c>
      <c r="M16" s="15">
        <f t="shared" si="0"/>
        <v>1796.2857142857142</v>
      </c>
      <c r="N16" s="77">
        <v>7</v>
      </c>
      <c r="O16" s="80">
        <v>17738</v>
      </c>
      <c r="P16" s="80">
        <v>28032</v>
      </c>
      <c r="Q16" s="80">
        <v>3771</v>
      </c>
      <c r="R16" s="80">
        <v>6048</v>
      </c>
      <c r="S16" s="67">
        <f>(O16/P16*100)-100</f>
        <v>-36.72231735159818</v>
      </c>
      <c r="T16" s="81">
        <v>29007</v>
      </c>
      <c r="U16" s="15">
        <f t="shared" si="1"/>
        <v>2534</v>
      </c>
      <c r="V16" s="81">
        <f t="shared" si="2"/>
        <v>46745</v>
      </c>
      <c r="W16" s="81">
        <v>6301</v>
      </c>
      <c r="X16" s="82">
        <f t="shared" si="3"/>
        <v>10072</v>
      </c>
    </row>
    <row r="17" spans="1:24" ht="12.75">
      <c r="A17" s="76">
        <v>4</v>
      </c>
      <c r="B17" s="76">
        <v>3</v>
      </c>
      <c r="C17" s="4" t="s">
        <v>67</v>
      </c>
      <c r="D17" s="16" t="s">
        <v>68</v>
      </c>
      <c r="E17" s="16" t="s">
        <v>44</v>
      </c>
      <c r="F17" s="38">
        <v>3</v>
      </c>
      <c r="G17" s="38">
        <v>9</v>
      </c>
      <c r="H17" s="25">
        <v>10622</v>
      </c>
      <c r="I17" s="25">
        <v>16892</v>
      </c>
      <c r="J17" s="87">
        <v>2329</v>
      </c>
      <c r="K17" s="87">
        <v>3544</v>
      </c>
      <c r="L17" s="65">
        <f>(H17/I17*100)-100</f>
        <v>-37.11816244376036</v>
      </c>
      <c r="M17" s="15">
        <f t="shared" si="0"/>
        <v>1180.2222222222222</v>
      </c>
      <c r="N17" s="77">
        <v>9</v>
      </c>
      <c r="O17" s="23">
        <v>13682</v>
      </c>
      <c r="P17" s="23">
        <v>25531</v>
      </c>
      <c r="Q17" s="23">
        <v>3115</v>
      </c>
      <c r="R17" s="23">
        <v>5550</v>
      </c>
      <c r="S17" s="67">
        <f>(O17/P17*100)-100</f>
        <v>-46.41024636716149</v>
      </c>
      <c r="T17" s="81">
        <v>67890</v>
      </c>
      <c r="U17" s="15">
        <f t="shared" si="1"/>
        <v>1520.2222222222222</v>
      </c>
      <c r="V17" s="81">
        <f t="shared" si="2"/>
        <v>81572</v>
      </c>
      <c r="W17" s="81">
        <v>15168</v>
      </c>
      <c r="X17" s="82">
        <f t="shared" si="3"/>
        <v>18283</v>
      </c>
    </row>
    <row r="18" spans="1:24" ht="13.5" customHeight="1">
      <c r="A18" s="76">
        <v>5</v>
      </c>
      <c r="B18" s="76" t="s">
        <v>50</v>
      </c>
      <c r="C18" s="4" t="s">
        <v>79</v>
      </c>
      <c r="D18" s="16" t="s">
        <v>58</v>
      </c>
      <c r="E18" s="16" t="s">
        <v>42</v>
      </c>
      <c r="F18" s="38">
        <v>1</v>
      </c>
      <c r="G18" s="38">
        <v>5</v>
      </c>
      <c r="H18" s="15">
        <v>9847</v>
      </c>
      <c r="I18" s="15"/>
      <c r="J18" s="23">
        <v>2114</v>
      </c>
      <c r="K18" s="23"/>
      <c r="L18" s="65"/>
      <c r="M18" s="15">
        <f t="shared" si="0"/>
        <v>1969.4</v>
      </c>
      <c r="N18" s="77">
        <v>5</v>
      </c>
      <c r="O18" s="23">
        <v>12880</v>
      </c>
      <c r="P18" s="23"/>
      <c r="Q18" s="23">
        <v>2905</v>
      </c>
      <c r="R18" s="23"/>
      <c r="S18" s="67"/>
      <c r="T18" s="81">
        <v>883</v>
      </c>
      <c r="U18" s="15">
        <f t="shared" si="1"/>
        <v>2576</v>
      </c>
      <c r="V18" s="81">
        <f t="shared" si="2"/>
        <v>13763</v>
      </c>
      <c r="W18" s="81">
        <v>195</v>
      </c>
      <c r="X18" s="82">
        <f t="shared" si="3"/>
        <v>3100</v>
      </c>
    </row>
    <row r="19" spans="1:24" ht="12.75">
      <c r="A19" s="76">
        <v>6</v>
      </c>
      <c r="B19" s="76">
        <v>4</v>
      </c>
      <c r="C19" s="4" t="s">
        <v>56</v>
      </c>
      <c r="D19" s="16" t="s">
        <v>51</v>
      </c>
      <c r="E19" s="16" t="s">
        <v>52</v>
      </c>
      <c r="F19" s="38">
        <v>6</v>
      </c>
      <c r="G19" s="38">
        <v>12</v>
      </c>
      <c r="H19" s="15">
        <v>10144</v>
      </c>
      <c r="I19" s="15">
        <v>14049</v>
      </c>
      <c r="J19" s="87">
        <v>2152</v>
      </c>
      <c r="K19" s="87">
        <v>2720</v>
      </c>
      <c r="L19" s="65">
        <f aca="true" t="shared" si="4" ref="L19:L34">(H19/I19*100)-100</f>
        <v>-27.795572638621962</v>
      </c>
      <c r="M19" s="15">
        <f t="shared" si="0"/>
        <v>845.3333333333334</v>
      </c>
      <c r="N19" s="77">
        <v>16</v>
      </c>
      <c r="O19" s="23">
        <v>12333</v>
      </c>
      <c r="P19" s="23">
        <v>19975</v>
      </c>
      <c r="Q19" s="23">
        <v>2631</v>
      </c>
      <c r="R19" s="23">
        <v>3977</v>
      </c>
      <c r="S19" s="67">
        <f aca="true" t="shared" si="5" ref="S19:S34">(O19/P19*100)-100</f>
        <v>-38.25782227784731</v>
      </c>
      <c r="T19" s="81">
        <v>205096</v>
      </c>
      <c r="U19" s="15">
        <f t="shared" si="1"/>
        <v>770.8125</v>
      </c>
      <c r="V19" s="81">
        <f t="shared" si="2"/>
        <v>217429</v>
      </c>
      <c r="W19" s="81">
        <v>44958</v>
      </c>
      <c r="X19" s="82">
        <f t="shared" si="3"/>
        <v>47589</v>
      </c>
    </row>
    <row r="20" spans="1:24" ht="12.75">
      <c r="A20" s="76">
        <v>7</v>
      </c>
      <c r="B20" s="76">
        <v>6</v>
      </c>
      <c r="C20" s="4" t="s">
        <v>61</v>
      </c>
      <c r="D20" s="16" t="s">
        <v>45</v>
      </c>
      <c r="E20" s="16" t="s">
        <v>42</v>
      </c>
      <c r="F20" s="38">
        <v>5</v>
      </c>
      <c r="G20" s="38">
        <v>7</v>
      </c>
      <c r="H20" s="15">
        <v>8967</v>
      </c>
      <c r="I20" s="15">
        <v>10699</v>
      </c>
      <c r="J20" s="88">
        <v>1994</v>
      </c>
      <c r="K20" s="88">
        <v>2401</v>
      </c>
      <c r="L20" s="65">
        <f t="shared" si="4"/>
        <v>-16.18842882512385</v>
      </c>
      <c r="M20" s="15">
        <f t="shared" si="0"/>
        <v>1281</v>
      </c>
      <c r="N20" s="77">
        <v>7</v>
      </c>
      <c r="O20" s="15">
        <v>11332</v>
      </c>
      <c r="P20" s="15">
        <v>15395</v>
      </c>
      <c r="Q20" s="15">
        <v>2619</v>
      </c>
      <c r="R20" s="15">
        <v>3612</v>
      </c>
      <c r="S20" s="67">
        <f t="shared" si="5"/>
        <v>-26.39168561221176</v>
      </c>
      <c r="T20" s="92">
        <v>125215</v>
      </c>
      <c r="U20" s="15">
        <f t="shared" si="1"/>
        <v>1618.857142857143</v>
      </c>
      <c r="V20" s="81">
        <f t="shared" si="2"/>
        <v>136547</v>
      </c>
      <c r="W20" s="81">
        <v>30877</v>
      </c>
      <c r="X20" s="82">
        <f t="shared" si="3"/>
        <v>33496</v>
      </c>
    </row>
    <row r="21" spans="1:24" ht="12.75">
      <c r="A21" s="76">
        <v>8</v>
      </c>
      <c r="B21" s="76">
        <v>5</v>
      </c>
      <c r="C21" s="4" t="s">
        <v>63</v>
      </c>
      <c r="D21" s="16" t="s">
        <v>55</v>
      </c>
      <c r="E21" s="16" t="s">
        <v>36</v>
      </c>
      <c r="F21" s="38">
        <v>4</v>
      </c>
      <c r="G21" s="38">
        <v>10</v>
      </c>
      <c r="H21" s="15">
        <v>7751</v>
      </c>
      <c r="I21" s="15">
        <v>12920</v>
      </c>
      <c r="J21" s="15">
        <v>1901</v>
      </c>
      <c r="K21" s="15">
        <v>3063</v>
      </c>
      <c r="L21" s="65">
        <f t="shared" si="4"/>
        <v>-40.0077399380805</v>
      </c>
      <c r="M21" s="15">
        <f t="shared" si="0"/>
        <v>775.1</v>
      </c>
      <c r="N21" s="39">
        <v>10</v>
      </c>
      <c r="O21" s="15">
        <v>9766</v>
      </c>
      <c r="P21" s="15">
        <v>19014</v>
      </c>
      <c r="Q21" s="15">
        <v>2472</v>
      </c>
      <c r="R21" s="15">
        <v>4602</v>
      </c>
      <c r="S21" s="67">
        <f t="shared" si="5"/>
        <v>-48.63784579783318</v>
      </c>
      <c r="T21" s="81">
        <v>89669</v>
      </c>
      <c r="U21" s="15">
        <f t="shared" si="1"/>
        <v>976.6</v>
      </c>
      <c r="V21" s="81">
        <f t="shared" si="2"/>
        <v>99435</v>
      </c>
      <c r="W21" s="81">
        <v>23229</v>
      </c>
      <c r="X21" s="82">
        <f t="shared" si="3"/>
        <v>25701</v>
      </c>
    </row>
    <row r="22" spans="1:24" ht="12.75">
      <c r="A22" s="76">
        <v>9</v>
      </c>
      <c r="B22" s="76">
        <v>9</v>
      </c>
      <c r="C22" s="4" t="s">
        <v>73</v>
      </c>
      <c r="D22" s="16" t="s">
        <v>66</v>
      </c>
      <c r="E22" s="16" t="s">
        <v>36</v>
      </c>
      <c r="F22" s="38">
        <v>2</v>
      </c>
      <c r="G22" s="38">
        <v>4</v>
      </c>
      <c r="H22" s="15">
        <v>3979</v>
      </c>
      <c r="I22" s="15">
        <v>4010</v>
      </c>
      <c r="J22" s="15">
        <v>870</v>
      </c>
      <c r="K22" s="15">
        <v>1145</v>
      </c>
      <c r="L22" s="65">
        <f t="shared" si="4"/>
        <v>-0.7730673316708163</v>
      </c>
      <c r="M22" s="15">
        <f t="shared" si="0"/>
        <v>994.75</v>
      </c>
      <c r="N22" s="77">
        <v>4</v>
      </c>
      <c r="O22" s="23">
        <v>5853</v>
      </c>
      <c r="P22" s="23">
        <v>7730</v>
      </c>
      <c r="Q22" s="23">
        <v>1336</v>
      </c>
      <c r="R22" s="23">
        <v>1794</v>
      </c>
      <c r="S22" s="67">
        <f t="shared" si="5"/>
        <v>-24.282018111254857</v>
      </c>
      <c r="T22" s="81">
        <v>9420</v>
      </c>
      <c r="U22" s="15">
        <f t="shared" si="1"/>
        <v>1463.25</v>
      </c>
      <c r="V22" s="81">
        <f t="shared" si="2"/>
        <v>15273</v>
      </c>
      <c r="W22" s="81">
        <v>2298</v>
      </c>
      <c r="X22" s="82">
        <f t="shared" si="3"/>
        <v>3634</v>
      </c>
    </row>
    <row r="23" spans="1:24" ht="12.75">
      <c r="A23" s="76">
        <v>10</v>
      </c>
      <c r="B23" s="76">
        <v>8</v>
      </c>
      <c r="C23" s="4" t="s">
        <v>69</v>
      </c>
      <c r="D23" s="16" t="s">
        <v>58</v>
      </c>
      <c r="E23" s="16" t="s">
        <v>42</v>
      </c>
      <c r="F23" s="38">
        <v>3</v>
      </c>
      <c r="G23" s="38">
        <v>3</v>
      </c>
      <c r="H23" s="25">
        <v>3419</v>
      </c>
      <c r="I23" s="25">
        <v>5354</v>
      </c>
      <c r="J23" s="25">
        <v>682</v>
      </c>
      <c r="K23" s="25">
        <v>1096</v>
      </c>
      <c r="L23" s="65">
        <f t="shared" si="4"/>
        <v>-36.14120283899888</v>
      </c>
      <c r="M23" s="15">
        <f t="shared" si="0"/>
        <v>1139.6666666666667</v>
      </c>
      <c r="N23" s="39">
        <v>4</v>
      </c>
      <c r="O23" s="15">
        <v>5428</v>
      </c>
      <c r="P23" s="15">
        <v>8151</v>
      </c>
      <c r="Q23" s="15">
        <v>1154</v>
      </c>
      <c r="R23" s="15">
        <v>1778</v>
      </c>
      <c r="S23" s="67">
        <f t="shared" si="5"/>
        <v>-33.406943933259726</v>
      </c>
      <c r="T23" s="81">
        <v>19556</v>
      </c>
      <c r="U23" s="15">
        <f t="shared" si="1"/>
        <v>1357</v>
      </c>
      <c r="V23" s="81">
        <f t="shared" si="2"/>
        <v>24984</v>
      </c>
      <c r="W23" s="81">
        <v>4234</v>
      </c>
      <c r="X23" s="82">
        <f t="shared" si="3"/>
        <v>5388</v>
      </c>
    </row>
    <row r="24" spans="1:24" ht="12.75">
      <c r="A24" s="76">
        <v>11</v>
      </c>
      <c r="B24" s="76">
        <v>7</v>
      </c>
      <c r="C24" s="4" t="s">
        <v>64</v>
      </c>
      <c r="D24" s="16" t="s">
        <v>58</v>
      </c>
      <c r="E24" s="16" t="s">
        <v>42</v>
      </c>
      <c r="F24" s="38">
        <v>4</v>
      </c>
      <c r="G24" s="38">
        <v>7</v>
      </c>
      <c r="H24" s="25">
        <v>4125</v>
      </c>
      <c r="I24" s="25">
        <v>7207</v>
      </c>
      <c r="J24" s="93">
        <v>976</v>
      </c>
      <c r="K24" s="93">
        <v>1738</v>
      </c>
      <c r="L24" s="65">
        <f t="shared" si="4"/>
        <v>-42.76397946440961</v>
      </c>
      <c r="M24" s="15">
        <f t="shared" si="0"/>
        <v>589.2857142857143</v>
      </c>
      <c r="N24" s="39">
        <v>7</v>
      </c>
      <c r="O24" s="15">
        <v>5126</v>
      </c>
      <c r="P24" s="15">
        <v>9186</v>
      </c>
      <c r="Q24" s="15">
        <v>1281</v>
      </c>
      <c r="R24" s="15">
        <v>2332</v>
      </c>
      <c r="S24" s="67">
        <f t="shared" si="5"/>
        <v>-44.19769214021336</v>
      </c>
      <c r="T24" s="81">
        <v>47191</v>
      </c>
      <c r="U24" s="15">
        <f t="shared" si="1"/>
        <v>732.2857142857143</v>
      </c>
      <c r="V24" s="81">
        <f t="shared" si="2"/>
        <v>52317</v>
      </c>
      <c r="W24" s="81">
        <v>11803</v>
      </c>
      <c r="X24" s="82">
        <f t="shared" si="3"/>
        <v>13084</v>
      </c>
    </row>
    <row r="25" spans="1:24" ht="12.75" customHeight="1">
      <c r="A25" s="52">
        <v>12</v>
      </c>
      <c r="B25" s="76">
        <v>10</v>
      </c>
      <c r="C25" s="4" t="s">
        <v>65</v>
      </c>
      <c r="D25" s="16" t="s">
        <v>66</v>
      </c>
      <c r="E25" s="16" t="s">
        <v>47</v>
      </c>
      <c r="F25" s="38">
        <v>4</v>
      </c>
      <c r="G25" s="38">
        <v>6</v>
      </c>
      <c r="H25" s="25">
        <v>3000</v>
      </c>
      <c r="I25" s="25">
        <v>4010</v>
      </c>
      <c r="J25" s="25">
        <v>650</v>
      </c>
      <c r="K25" s="25">
        <v>858</v>
      </c>
      <c r="L25" s="65">
        <f t="shared" si="4"/>
        <v>-25.18703241895261</v>
      </c>
      <c r="M25" s="15">
        <f t="shared" si="0"/>
        <v>500</v>
      </c>
      <c r="N25" s="77">
        <v>6</v>
      </c>
      <c r="O25" s="15">
        <v>4321</v>
      </c>
      <c r="P25" s="15">
        <v>7441</v>
      </c>
      <c r="Q25" s="25">
        <v>990</v>
      </c>
      <c r="R25" s="25">
        <v>1828</v>
      </c>
      <c r="S25" s="67">
        <f t="shared" si="5"/>
        <v>-41.92984813869104</v>
      </c>
      <c r="T25" s="83">
        <v>40428</v>
      </c>
      <c r="U25" s="15">
        <f t="shared" si="1"/>
        <v>720.1666666666666</v>
      </c>
      <c r="V25" s="81">
        <f t="shared" si="2"/>
        <v>44749</v>
      </c>
      <c r="W25" s="81">
        <v>9932</v>
      </c>
      <c r="X25" s="82">
        <f t="shared" si="3"/>
        <v>10922</v>
      </c>
    </row>
    <row r="26" spans="1:24" ht="12.75" customHeight="1">
      <c r="A26" s="76">
        <v>13</v>
      </c>
      <c r="B26" s="76">
        <v>11</v>
      </c>
      <c r="C26" s="4" t="s">
        <v>74</v>
      </c>
      <c r="D26" s="16" t="s">
        <v>46</v>
      </c>
      <c r="E26" s="16" t="s">
        <v>47</v>
      </c>
      <c r="F26" s="38">
        <v>2</v>
      </c>
      <c r="G26" s="38">
        <v>2</v>
      </c>
      <c r="H26" s="15">
        <v>2376</v>
      </c>
      <c r="I26" s="15">
        <v>3860</v>
      </c>
      <c r="J26" s="23">
        <v>455</v>
      </c>
      <c r="K26" s="23">
        <v>773</v>
      </c>
      <c r="L26" s="65">
        <f t="shared" si="4"/>
        <v>-38.445595854922274</v>
      </c>
      <c r="M26" s="15">
        <f t="shared" si="0"/>
        <v>1188</v>
      </c>
      <c r="N26" s="38">
        <v>2</v>
      </c>
      <c r="O26" s="23">
        <v>4045</v>
      </c>
      <c r="P26" s="23">
        <v>6703</v>
      </c>
      <c r="Q26" s="23">
        <v>822</v>
      </c>
      <c r="R26" s="23">
        <v>1378</v>
      </c>
      <c r="S26" s="67">
        <f t="shared" si="5"/>
        <v>-39.65388631955841</v>
      </c>
      <c r="T26" s="83">
        <v>6703</v>
      </c>
      <c r="U26" s="15">
        <f t="shared" si="1"/>
        <v>2022.5</v>
      </c>
      <c r="V26" s="81">
        <f t="shared" si="2"/>
        <v>10748</v>
      </c>
      <c r="W26" s="81">
        <v>1378</v>
      </c>
      <c r="X26" s="82">
        <f t="shared" si="3"/>
        <v>2200</v>
      </c>
    </row>
    <row r="27" spans="1:24" ht="12.75">
      <c r="A27" s="76">
        <v>14</v>
      </c>
      <c r="B27" s="76">
        <v>13</v>
      </c>
      <c r="C27" s="4" t="s">
        <v>59</v>
      </c>
      <c r="D27" s="16" t="s">
        <v>60</v>
      </c>
      <c r="E27" s="16" t="s">
        <v>36</v>
      </c>
      <c r="F27" s="38">
        <v>6</v>
      </c>
      <c r="G27" s="38">
        <v>4</v>
      </c>
      <c r="H27" s="88">
        <v>2475</v>
      </c>
      <c r="I27" s="88">
        <v>3117</v>
      </c>
      <c r="J27" s="90">
        <v>525</v>
      </c>
      <c r="K27" s="90">
        <v>663</v>
      </c>
      <c r="L27" s="65">
        <f t="shared" si="4"/>
        <v>-20.596727622714155</v>
      </c>
      <c r="M27" s="15">
        <f t="shared" si="0"/>
        <v>618.75</v>
      </c>
      <c r="N27" s="77">
        <v>4</v>
      </c>
      <c r="O27" s="15">
        <v>3989</v>
      </c>
      <c r="P27" s="15">
        <v>4775</v>
      </c>
      <c r="Q27" s="15">
        <v>874</v>
      </c>
      <c r="R27" s="15">
        <v>1074</v>
      </c>
      <c r="S27" s="67">
        <f t="shared" si="5"/>
        <v>-16.460732984293188</v>
      </c>
      <c r="T27" s="81">
        <v>51358</v>
      </c>
      <c r="U27" s="15">
        <f t="shared" si="1"/>
        <v>997.25</v>
      </c>
      <c r="V27" s="81">
        <f t="shared" si="2"/>
        <v>55347</v>
      </c>
      <c r="W27" s="83">
        <v>12756</v>
      </c>
      <c r="X27" s="82">
        <f t="shared" si="3"/>
        <v>13630</v>
      </c>
    </row>
    <row r="28" spans="1:24" ht="12.75">
      <c r="A28" s="76">
        <v>15</v>
      </c>
      <c r="B28" s="52">
        <v>12</v>
      </c>
      <c r="C28" s="4" t="s">
        <v>53</v>
      </c>
      <c r="D28" s="16" t="s">
        <v>43</v>
      </c>
      <c r="E28" s="16" t="s">
        <v>44</v>
      </c>
      <c r="F28" s="38">
        <v>8</v>
      </c>
      <c r="G28" s="38">
        <v>9</v>
      </c>
      <c r="H28" s="25">
        <v>2903</v>
      </c>
      <c r="I28" s="25">
        <v>3350</v>
      </c>
      <c r="J28" s="25">
        <v>651</v>
      </c>
      <c r="K28" s="25">
        <v>705</v>
      </c>
      <c r="L28" s="65">
        <f t="shared" si="4"/>
        <v>-13.343283582089555</v>
      </c>
      <c r="M28" s="15">
        <f t="shared" si="0"/>
        <v>322.55555555555554</v>
      </c>
      <c r="N28" s="77">
        <v>9</v>
      </c>
      <c r="O28" s="23">
        <v>3760</v>
      </c>
      <c r="P28" s="23">
        <v>5575</v>
      </c>
      <c r="Q28" s="23">
        <v>843</v>
      </c>
      <c r="R28" s="23">
        <v>1218</v>
      </c>
      <c r="S28" s="67">
        <f t="shared" si="5"/>
        <v>-32.5560538116592</v>
      </c>
      <c r="T28" s="81">
        <v>181858</v>
      </c>
      <c r="U28" s="15">
        <f t="shared" si="1"/>
        <v>417.77777777777777</v>
      </c>
      <c r="V28" s="81">
        <f t="shared" si="2"/>
        <v>185618</v>
      </c>
      <c r="W28" s="83">
        <v>46005</v>
      </c>
      <c r="X28" s="82">
        <f t="shared" si="3"/>
        <v>46848</v>
      </c>
    </row>
    <row r="29" spans="1:24" ht="12.75">
      <c r="A29" s="76">
        <v>16</v>
      </c>
      <c r="B29" s="76">
        <v>14</v>
      </c>
      <c r="C29" s="4" t="s">
        <v>75</v>
      </c>
      <c r="D29" s="16" t="s">
        <v>46</v>
      </c>
      <c r="E29" s="16" t="s">
        <v>44</v>
      </c>
      <c r="F29" s="38">
        <v>2</v>
      </c>
      <c r="G29" s="38">
        <v>1</v>
      </c>
      <c r="H29" s="25">
        <v>1624</v>
      </c>
      <c r="I29" s="25">
        <v>1422</v>
      </c>
      <c r="J29" s="15">
        <v>339</v>
      </c>
      <c r="K29" s="15">
        <v>340</v>
      </c>
      <c r="L29" s="65">
        <f t="shared" si="4"/>
        <v>14.20534458509141</v>
      </c>
      <c r="M29" s="15">
        <f t="shared" si="0"/>
        <v>1624</v>
      </c>
      <c r="N29" s="77">
        <v>1</v>
      </c>
      <c r="O29" s="15">
        <v>2664</v>
      </c>
      <c r="P29" s="15">
        <v>3325</v>
      </c>
      <c r="Q29" s="15">
        <v>573</v>
      </c>
      <c r="R29" s="15">
        <v>781</v>
      </c>
      <c r="S29" s="67">
        <f t="shared" si="5"/>
        <v>-19.879699248120303</v>
      </c>
      <c r="T29" s="81">
        <v>4291</v>
      </c>
      <c r="U29" s="15">
        <f t="shared" si="1"/>
        <v>2664</v>
      </c>
      <c r="V29" s="81">
        <f t="shared" si="2"/>
        <v>6955</v>
      </c>
      <c r="W29" s="83">
        <v>976</v>
      </c>
      <c r="X29" s="82">
        <f t="shared" si="3"/>
        <v>1549</v>
      </c>
    </row>
    <row r="30" spans="1:24" ht="12.75">
      <c r="A30" s="76">
        <v>17</v>
      </c>
      <c r="B30" s="51">
        <v>20</v>
      </c>
      <c r="C30" s="4" t="s">
        <v>62</v>
      </c>
      <c r="D30" s="16" t="s">
        <v>51</v>
      </c>
      <c r="E30" s="16" t="s">
        <v>52</v>
      </c>
      <c r="F30" s="38">
        <v>5</v>
      </c>
      <c r="G30" s="38">
        <v>4</v>
      </c>
      <c r="H30" s="15">
        <v>798</v>
      </c>
      <c r="I30" s="15">
        <v>548</v>
      </c>
      <c r="J30" s="25">
        <v>186</v>
      </c>
      <c r="K30" s="25">
        <v>136</v>
      </c>
      <c r="L30" s="65">
        <f t="shared" si="4"/>
        <v>45.6204379562044</v>
      </c>
      <c r="M30" s="15">
        <f t="shared" si="0"/>
        <v>199.5</v>
      </c>
      <c r="N30" s="77">
        <v>4</v>
      </c>
      <c r="O30" s="15">
        <v>1469</v>
      </c>
      <c r="P30" s="15">
        <v>857</v>
      </c>
      <c r="Q30" s="15">
        <v>368</v>
      </c>
      <c r="R30" s="15">
        <v>238</v>
      </c>
      <c r="S30" s="67">
        <f t="shared" si="5"/>
        <v>71.41190198366394</v>
      </c>
      <c r="T30" s="15">
        <v>19569</v>
      </c>
      <c r="U30" s="15">
        <f t="shared" si="1"/>
        <v>367.25</v>
      </c>
      <c r="V30" s="81">
        <f t="shared" si="2"/>
        <v>21038</v>
      </c>
      <c r="W30" s="81">
        <v>4882</v>
      </c>
      <c r="X30" s="82">
        <f t="shared" si="3"/>
        <v>5250</v>
      </c>
    </row>
    <row r="31" spans="1:24" ht="12.75">
      <c r="A31" s="76">
        <v>18</v>
      </c>
      <c r="B31" s="76">
        <v>15</v>
      </c>
      <c r="C31" s="4" t="s">
        <v>70</v>
      </c>
      <c r="D31" s="16" t="s">
        <v>46</v>
      </c>
      <c r="E31" s="16" t="s">
        <v>47</v>
      </c>
      <c r="F31" s="38">
        <v>3</v>
      </c>
      <c r="G31" s="38">
        <v>2</v>
      </c>
      <c r="H31" s="25">
        <v>663</v>
      </c>
      <c r="I31" s="25">
        <v>1028</v>
      </c>
      <c r="J31" s="25">
        <v>140</v>
      </c>
      <c r="K31" s="25">
        <v>216</v>
      </c>
      <c r="L31" s="65">
        <f t="shared" si="4"/>
        <v>-35.50583657587548</v>
      </c>
      <c r="M31" s="15">
        <f t="shared" si="0"/>
        <v>331.5</v>
      </c>
      <c r="N31" s="39">
        <v>2</v>
      </c>
      <c r="O31" s="15">
        <v>1106</v>
      </c>
      <c r="P31" s="15">
        <v>1588</v>
      </c>
      <c r="Q31" s="15">
        <v>247</v>
      </c>
      <c r="R31" s="15">
        <v>350</v>
      </c>
      <c r="S31" s="67">
        <f t="shared" si="5"/>
        <v>-30.352644836272034</v>
      </c>
      <c r="T31" s="92">
        <v>5859</v>
      </c>
      <c r="U31" s="15">
        <f t="shared" si="1"/>
        <v>553</v>
      </c>
      <c r="V31" s="81">
        <f t="shared" si="2"/>
        <v>6965</v>
      </c>
      <c r="W31" s="81">
        <v>1352</v>
      </c>
      <c r="X31" s="82">
        <f t="shared" si="3"/>
        <v>1599</v>
      </c>
    </row>
    <row r="32" spans="1:24" ht="12.75">
      <c r="A32" s="76">
        <v>19</v>
      </c>
      <c r="B32" s="76">
        <v>16</v>
      </c>
      <c r="C32" s="4" t="s">
        <v>57</v>
      </c>
      <c r="D32" s="16" t="s">
        <v>58</v>
      </c>
      <c r="E32" s="16" t="s">
        <v>42</v>
      </c>
      <c r="F32" s="38">
        <v>6</v>
      </c>
      <c r="G32" s="38">
        <v>5</v>
      </c>
      <c r="H32" s="15">
        <v>820</v>
      </c>
      <c r="I32" s="15">
        <v>1151</v>
      </c>
      <c r="J32" s="23">
        <v>202</v>
      </c>
      <c r="K32" s="23">
        <v>273</v>
      </c>
      <c r="L32" s="65">
        <f t="shared" si="4"/>
        <v>-28.757602085143347</v>
      </c>
      <c r="M32" s="15">
        <f t="shared" si="0"/>
        <v>164</v>
      </c>
      <c r="N32" s="39">
        <v>5</v>
      </c>
      <c r="O32" s="23">
        <v>1072</v>
      </c>
      <c r="P32" s="23">
        <v>1581</v>
      </c>
      <c r="Q32" s="23">
        <v>266</v>
      </c>
      <c r="R32" s="23">
        <v>383</v>
      </c>
      <c r="S32" s="67">
        <f t="shared" si="5"/>
        <v>-32.194813409234655</v>
      </c>
      <c r="T32" s="89">
        <v>45314</v>
      </c>
      <c r="U32" s="15">
        <f t="shared" si="1"/>
        <v>214.4</v>
      </c>
      <c r="V32" s="81">
        <f t="shared" si="2"/>
        <v>46386</v>
      </c>
      <c r="W32" s="81">
        <v>11287</v>
      </c>
      <c r="X32" s="82">
        <f t="shared" si="3"/>
        <v>11553</v>
      </c>
    </row>
    <row r="33" spans="1:24" ht="13.5" thickBot="1">
      <c r="A33" s="51">
        <v>20</v>
      </c>
      <c r="B33" s="76">
        <v>17</v>
      </c>
      <c r="C33" s="4" t="s">
        <v>54</v>
      </c>
      <c r="D33" s="16" t="s">
        <v>55</v>
      </c>
      <c r="E33" s="16" t="s">
        <v>36</v>
      </c>
      <c r="F33" s="38">
        <v>8</v>
      </c>
      <c r="G33" s="38">
        <v>6</v>
      </c>
      <c r="H33" s="15">
        <v>759</v>
      </c>
      <c r="I33" s="15">
        <v>1174</v>
      </c>
      <c r="J33" s="15">
        <v>166</v>
      </c>
      <c r="K33" s="15">
        <v>270</v>
      </c>
      <c r="L33" s="65">
        <f t="shared" si="4"/>
        <v>-35.34923339011925</v>
      </c>
      <c r="M33" s="15">
        <f t="shared" si="0"/>
        <v>126.5</v>
      </c>
      <c r="N33" s="91">
        <v>6</v>
      </c>
      <c r="O33" s="23">
        <v>1008</v>
      </c>
      <c r="P33" s="23">
        <v>1557</v>
      </c>
      <c r="Q33" s="15">
        <v>219</v>
      </c>
      <c r="R33" s="15">
        <v>349</v>
      </c>
      <c r="S33" s="67">
        <f t="shared" si="5"/>
        <v>-35.26011560693641</v>
      </c>
      <c r="T33" s="89">
        <v>63643</v>
      </c>
      <c r="U33" s="15">
        <f t="shared" si="1"/>
        <v>168</v>
      </c>
      <c r="V33" s="81">
        <f t="shared" si="2"/>
        <v>64651</v>
      </c>
      <c r="W33" s="81">
        <v>15454</v>
      </c>
      <c r="X33" s="82">
        <f t="shared" si="3"/>
        <v>15673</v>
      </c>
    </row>
    <row r="34" spans="1:24" s="37" customFormat="1" ht="12.75" thickBot="1">
      <c r="A34" s="34"/>
      <c r="B34" s="35"/>
      <c r="C34" s="41" t="s">
        <v>37</v>
      </c>
      <c r="D34" s="35"/>
      <c r="E34" s="35"/>
      <c r="F34" s="35"/>
      <c r="G34" s="35">
        <f>SUM(G14:G33)</f>
        <v>118</v>
      </c>
      <c r="H34" s="32">
        <f>SUM(H14:H33)</f>
        <v>118665</v>
      </c>
      <c r="I34" s="32">
        <v>132978</v>
      </c>
      <c r="J34" s="32">
        <f>SUM(J14:J33)</f>
        <v>25893</v>
      </c>
      <c r="K34" s="32">
        <v>28667</v>
      </c>
      <c r="L34" s="72">
        <f t="shared" si="4"/>
        <v>-10.763434553083968</v>
      </c>
      <c r="M34" s="33">
        <f t="shared" si="0"/>
        <v>1005.6355932203389</v>
      </c>
      <c r="N34" s="35">
        <f>SUM(N14:N33)</f>
        <v>123</v>
      </c>
      <c r="O34" s="32">
        <f>SUM(O14:O33)</f>
        <v>159578</v>
      </c>
      <c r="P34" s="32">
        <v>204052</v>
      </c>
      <c r="Q34" s="32">
        <f>SUM(Q14:Q33)</f>
        <v>36174</v>
      </c>
      <c r="R34" s="32">
        <v>45533</v>
      </c>
      <c r="S34" s="72">
        <f t="shared" si="5"/>
        <v>-21.795424695665815</v>
      </c>
      <c r="T34" s="84">
        <f>SUM(T14:T33)</f>
        <v>1061880</v>
      </c>
      <c r="U34" s="33">
        <f t="shared" si="1"/>
        <v>1297.3821138211383</v>
      </c>
      <c r="V34" s="86">
        <f>SUM(V14:V33)</f>
        <v>1221458</v>
      </c>
      <c r="W34" s="85">
        <f>SUM(W14:W33)</f>
        <v>254165</v>
      </c>
      <c r="X34" s="36">
        <f>SUM(X14:X33)</f>
        <v>290339</v>
      </c>
    </row>
    <row r="35" spans="8:11" ht="12.75">
      <c r="H35" s="24"/>
      <c r="I35" s="24"/>
      <c r="J35" s="24"/>
      <c r="K35" s="24"/>
    </row>
    <row r="37" spans="3:4" ht="12.75">
      <c r="C37" s="24"/>
      <c r="D37" s="24"/>
    </row>
    <row r="38" spans="3:4" ht="12.75">
      <c r="C38" s="24"/>
      <c r="D38" s="24"/>
    </row>
    <row r="39" spans="3:5" ht="12.75">
      <c r="C39" s="24"/>
      <c r="D39" s="24"/>
      <c r="E39" s="24"/>
    </row>
    <row r="40" spans="3:5" ht="12.75">
      <c r="C40" s="24"/>
      <c r="D40" s="24"/>
      <c r="E40" s="24"/>
    </row>
  </sheetData>
  <sheetProtection/>
  <printOptions/>
  <pageMargins left="0.5905511811023623" right="0.2362204724409449" top="0.7874015748031497" bottom="0.7874015748031497" header="0.5118110236220472" footer="0.5118110236220472"/>
  <pageSetup fitToHeight="1" fitToWidth="1" horizontalDpi="300" verticalDpi="300" orientation="landscape" paperSize="9" scale="89" r:id="rId1"/>
  <headerFooter alignWithMargins="0">
    <oddFooter>&amp;CPrepared by JANKO CRETNIK jr.
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5"/>
  <sheetViews>
    <sheetView showGridLines="0" zoomScalePageLayoutView="0" workbookViewId="0" topLeftCell="A1">
      <selection activeCell="G10" sqref="G10"/>
    </sheetView>
  </sheetViews>
  <sheetFormatPr defaultColWidth="9.140625" defaultRowHeight="12.75"/>
  <cols>
    <col min="1" max="2" width="4.7109375" style="0" customWidth="1"/>
    <col min="3" max="3" width="25.7109375" style="0" customWidth="1"/>
    <col min="4" max="4" width="8.57421875" style="0" customWidth="1"/>
    <col min="5" max="5" width="9.28125" style="0" customWidth="1"/>
    <col min="6" max="6" width="4.421875" style="0" customWidth="1"/>
    <col min="7" max="7" width="4.7109375" style="0" customWidth="1"/>
    <col min="8" max="8" width="9.7109375" style="0" customWidth="1"/>
    <col min="9" max="9" width="10.8515625" style="0" hidden="1" customWidth="1"/>
    <col min="10" max="10" width="7.7109375" style="0" customWidth="1"/>
    <col min="11" max="11" width="9.8515625" style="0" hidden="1" customWidth="1"/>
    <col min="12" max="12" width="7.28125" style="0" customWidth="1"/>
    <col min="13" max="13" width="8.7109375" style="0" customWidth="1"/>
    <col min="14" max="14" width="4.57421875" style="0" customWidth="1"/>
    <col min="15" max="15" width="10.7109375" style="0" customWidth="1"/>
    <col min="16" max="16" width="10.7109375" style="0" hidden="1" customWidth="1"/>
    <col min="17" max="17" width="8.7109375" style="0" customWidth="1"/>
    <col min="18" max="18" width="9.7109375" style="0" hidden="1" customWidth="1"/>
    <col min="19" max="19" width="7.8515625" style="0" customWidth="1"/>
    <col min="20" max="20" width="11.7109375" style="29" hidden="1" customWidth="1"/>
    <col min="21" max="21" width="9.7109375" style="29" customWidth="1"/>
    <col min="22" max="22" width="11.7109375" style="0" customWidth="1"/>
    <col min="23" max="23" width="11.7109375" style="0" hidden="1" customWidth="1"/>
    <col min="24" max="24" width="9.7109375" style="0" customWidth="1"/>
  </cols>
  <sheetData>
    <row r="1" spans="1:24" ht="15.75">
      <c r="A1" s="1"/>
      <c r="B1" s="1"/>
      <c r="C1" s="1"/>
      <c r="D1" s="1"/>
      <c r="E1" s="1"/>
      <c r="F1" s="1"/>
      <c r="G1" s="1"/>
      <c r="H1" s="46" t="s">
        <v>39</v>
      </c>
      <c r="I1" s="1"/>
      <c r="J1" s="46"/>
      <c r="K1" s="5"/>
      <c r="L1" s="1"/>
      <c r="M1" s="1"/>
      <c r="N1" s="1"/>
      <c r="P1" s="1"/>
      <c r="Q1" s="1"/>
      <c r="R1" s="1"/>
      <c r="S1" s="1"/>
      <c r="V1" s="1"/>
      <c r="W1" s="1"/>
      <c r="X1" s="1"/>
    </row>
    <row r="2" spans="1:24" ht="15">
      <c r="A2" s="1"/>
      <c r="B2" s="1"/>
      <c r="C2" s="1"/>
      <c r="D2" s="1"/>
      <c r="E2" s="1"/>
      <c r="F2" s="1"/>
      <c r="G2" s="1"/>
      <c r="H2" s="6" t="s">
        <v>38</v>
      </c>
      <c r="I2" s="1"/>
      <c r="J2" s="6"/>
      <c r="K2" s="6"/>
      <c r="L2" s="1"/>
      <c r="M2" s="1"/>
      <c r="N2" s="1"/>
      <c r="O2" s="1"/>
      <c r="P2" s="1"/>
      <c r="Q2" s="1"/>
      <c r="R2" s="1"/>
      <c r="S2" s="1"/>
      <c r="V2" s="1"/>
      <c r="W2" s="1"/>
      <c r="X2" s="1"/>
    </row>
    <row r="3" spans="1:24" ht="12.75">
      <c r="A3" s="1"/>
      <c r="B3" s="1"/>
      <c r="C3" s="1"/>
      <c r="D3" s="1"/>
      <c r="E3" s="1"/>
      <c r="F3" s="1"/>
      <c r="G3" s="1"/>
      <c r="H3" s="1"/>
      <c r="I3" s="1"/>
      <c r="J3" s="13" t="s">
        <v>0</v>
      </c>
      <c r="K3" s="13"/>
      <c r="L3" s="1"/>
      <c r="M3" s="1"/>
      <c r="N3" s="1"/>
      <c r="O3" s="1"/>
      <c r="P3" s="1"/>
      <c r="Q3" s="1"/>
      <c r="R3" s="1"/>
      <c r="S3" s="1"/>
      <c r="V3" s="1"/>
      <c r="W3" s="1"/>
      <c r="X3" s="1"/>
    </row>
    <row r="4" spans="1:24" s="2" customFormat="1" ht="11.25">
      <c r="A4" s="9"/>
      <c r="B4" s="9"/>
      <c r="C4" s="19" t="s">
        <v>1</v>
      </c>
      <c r="D4" s="7"/>
      <c r="E4" s="9"/>
      <c r="F4" s="20" t="s">
        <v>2</v>
      </c>
      <c r="G4" s="21"/>
      <c r="H4" s="21"/>
      <c r="I4" s="21"/>
      <c r="J4" s="68" t="str">
        <f>'WEEKLY COMPETITIVE REPORT'!J4</f>
        <v>06 - Mar   08 - Mar</v>
      </c>
      <c r="K4" s="21"/>
      <c r="L4" s="63"/>
      <c r="M4" s="27"/>
      <c r="N4" s="9"/>
      <c r="O4" s="9"/>
      <c r="P4" s="9"/>
      <c r="Q4" s="9"/>
      <c r="R4" s="9"/>
      <c r="S4" s="9"/>
      <c r="T4" s="30"/>
      <c r="U4" s="30"/>
      <c r="V4" s="61" t="s">
        <v>3</v>
      </c>
      <c r="W4" s="62" t="s">
        <v>0</v>
      </c>
      <c r="X4" s="75">
        <f>'WEEKLY COMPETITIVE REPORT'!X4</f>
        <v>0.7774</v>
      </c>
    </row>
    <row r="5" spans="1:24" s="2" customFormat="1" ht="11.25">
      <c r="A5" s="9"/>
      <c r="B5" s="9"/>
      <c r="C5" s="9" t="s">
        <v>0</v>
      </c>
      <c r="D5" s="9"/>
      <c r="E5" s="9"/>
      <c r="F5" s="3" t="s">
        <v>4</v>
      </c>
      <c r="G5" s="8"/>
      <c r="H5" s="8"/>
      <c r="I5" s="8"/>
      <c r="J5" s="69" t="str">
        <f>'WEEKLY COMPETITIVE REPORT'!J5</f>
        <v>05 - Mar   11 - Mar</v>
      </c>
      <c r="K5" s="8"/>
      <c r="L5" s="64"/>
      <c r="M5" s="27"/>
      <c r="N5" s="9"/>
      <c r="O5" s="9"/>
      <c r="P5" s="9"/>
      <c r="Q5" s="9"/>
      <c r="R5" s="9"/>
      <c r="S5" s="9"/>
      <c r="T5" s="30"/>
      <c r="U5" s="30"/>
      <c r="V5" s="44"/>
      <c r="W5" s="9"/>
      <c r="X5" s="45"/>
    </row>
    <row r="6" spans="1:24" s="2" customFormat="1" ht="11.25">
      <c r="A6" s="9"/>
      <c r="B6" s="9"/>
      <c r="C6" s="9"/>
      <c r="D6" s="9"/>
      <c r="E6" s="9"/>
      <c r="F6" s="9"/>
      <c r="G6" s="9"/>
      <c r="H6" s="9"/>
      <c r="I6" s="9"/>
      <c r="J6" s="9"/>
      <c r="K6" s="27"/>
      <c r="L6" s="9"/>
      <c r="M6" s="9"/>
      <c r="N6" s="27"/>
      <c r="O6" s="9"/>
      <c r="P6" s="9"/>
      <c r="Q6" s="9"/>
      <c r="R6" s="9"/>
      <c r="S6" s="9"/>
      <c r="T6" s="30"/>
      <c r="U6" s="30"/>
      <c r="V6" s="44"/>
      <c r="W6" s="9"/>
      <c r="X6" s="45"/>
    </row>
    <row r="7" spans="1:24" s="2" customFormat="1" ht="12.75">
      <c r="A7" s="9"/>
      <c r="B7" s="9" t="s">
        <v>8</v>
      </c>
      <c r="C7" s="9" t="s">
        <v>28</v>
      </c>
      <c r="D7" s="9"/>
      <c r="E7" s="9"/>
      <c r="F7" s="9"/>
      <c r="G7" s="42" t="str">
        <f>'WEEKLY COMPETITIVE REPORT'!G7</f>
        <v>Week </v>
      </c>
      <c r="H7" s="9"/>
      <c r="I7" s="10" t="s">
        <v>7</v>
      </c>
      <c r="J7" s="42">
        <f>'WEEKLY COMPETITIVE REPORT'!J7</f>
        <v>10</v>
      </c>
      <c r="K7" s="10" t="s">
        <v>7</v>
      </c>
      <c r="L7" s="9"/>
      <c r="M7" s="9"/>
      <c r="N7" s="42"/>
      <c r="O7" s="9"/>
      <c r="P7" s="10" t="s">
        <v>7</v>
      </c>
      <c r="Q7" s="9"/>
      <c r="R7" s="10" t="s">
        <v>7</v>
      </c>
      <c r="S7" s="9"/>
      <c r="T7" s="10" t="s">
        <v>7</v>
      </c>
      <c r="U7" s="10"/>
      <c r="V7" s="43"/>
      <c r="W7" s="10" t="s">
        <v>7</v>
      </c>
      <c r="X7" s="28"/>
    </row>
    <row r="8" spans="1:24" ht="12.75">
      <c r="A8" s="10"/>
      <c r="B8" s="9" t="s">
        <v>29</v>
      </c>
      <c r="C8" s="11" t="s">
        <v>10</v>
      </c>
      <c r="D8" s="10"/>
      <c r="E8" s="10"/>
      <c r="F8" s="10"/>
      <c r="G8" s="10"/>
      <c r="H8" s="10"/>
      <c r="I8" s="10" t="s">
        <v>9</v>
      </c>
      <c r="J8" s="42"/>
      <c r="K8" s="10" t="s">
        <v>9</v>
      </c>
      <c r="L8" s="9"/>
      <c r="M8" s="9"/>
      <c r="N8" s="42"/>
      <c r="O8" s="14"/>
      <c r="P8" s="10" t="s">
        <v>9</v>
      </c>
      <c r="Q8" s="10"/>
      <c r="R8" s="10" t="s">
        <v>9</v>
      </c>
      <c r="S8" s="10"/>
      <c r="T8" s="10" t="s">
        <v>9</v>
      </c>
      <c r="U8" s="10"/>
      <c r="V8" s="43" t="s">
        <v>5</v>
      </c>
      <c r="W8" s="10" t="s">
        <v>9</v>
      </c>
      <c r="X8" s="28">
        <f>'WEEKLY COMPETITIVE REPORT'!X8</f>
        <v>39884</v>
      </c>
    </row>
    <row r="9" spans="1:24" ht="12.75">
      <c r="A9" s="9"/>
      <c r="B9" s="11"/>
      <c r="C9" s="12" t="s">
        <v>30</v>
      </c>
      <c r="D9" s="9"/>
      <c r="E9" s="9"/>
      <c r="F9" s="9" t="s">
        <v>0</v>
      </c>
      <c r="G9" s="60" t="s">
        <v>49</v>
      </c>
      <c r="H9" s="10"/>
      <c r="I9" s="10" t="s">
        <v>11</v>
      </c>
      <c r="J9" s="10"/>
      <c r="K9" s="10" t="s">
        <v>11</v>
      </c>
      <c r="L9" s="10"/>
      <c r="M9" s="10"/>
      <c r="N9" s="10"/>
      <c r="O9" s="10"/>
      <c r="P9" s="10" t="s">
        <v>11</v>
      </c>
      <c r="Q9" s="10"/>
      <c r="R9" s="10" t="s">
        <v>11</v>
      </c>
      <c r="S9" s="10"/>
      <c r="T9" s="10" t="s">
        <v>11</v>
      </c>
      <c r="U9" s="10"/>
      <c r="V9" s="10"/>
      <c r="W9" s="10" t="s">
        <v>11</v>
      </c>
      <c r="X9" s="18"/>
    </row>
    <row r="10" spans="1:24" ht="12.75">
      <c r="A10" s="9"/>
      <c r="B10" s="9"/>
      <c r="C10" s="11"/>
      <c r="D10" s="9"/>
      <c r="E10" s="9"/>
      <c r="F10" s="9"/>
      <c r="G10" s="10"/>
      <c r="H10" s="10"/>
      <c r="I10" s="10" t="s">
        <v>12</v>
      </c>
      <c r="J10" s="10"/>
      <c r="K10" s="10" t="s">
        <v>12</v>
      </c>
      <c r="L10" s="10"/>
      <c r="M10" s="10"/>
      <c r="N10" s="10"/>
      <c r="O10" s="17"/>
      <c r="P10" s="10" t="s">
        <v>12</v>
      </c>
      <c r="Q10" s="10"/>
      <c r="R10" s="10" t="s">
        <v>12</v>
      </c>
      <c r="S10" s="10"/>
      <c r="T10" s="10" t="s">
        <v>12</v>
      </c>
      <c r="U10" s="10"/>
      <c r="V10" s="10"/>
      <c r="W10" s="10" t="s">
        <v>12</v>
      </c>
      <c r="X10" s="10"/>
    </row>
    <row r="11" spans="1:24" ht="13.5" thickBot="1">
      <c r="A11" s="10"/>
      <c r="B11" s="10"/>
      <c r="C11" s="10" t="s">
        <v>0</v>
      </c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31"/>
      <c r="U11" s="31"/>
      <c r="V11" s="10"/>
      <c r="W11" s="10"/>
      <c r="X11" s="10"/>
    </row>
    <row r="12" spans="1:24" ht="12.75">
      <c r="A12" s="47" t="s">
        <v>13</v>
      </c>
      <c r="B12" s="48" t="s">
        <v>14</v>
      </c>
      <c r="C12" s="48"/>
      <c r="D12" s="48"/>
      <c r="E12" s="48" t="s">
        <v>35</v>
      </c>
      <c r="F12" s="48" t="s">
        <v>15</v>
      </c>
      <c r="G12" s="48" t="s">
        <v>16</v>
      </c>
      <c r="H12" s="48" t="s">
        <v>33</v>
      </c>
      <c r="I12" s="48" t="s">
        <v>31</v>
      </c>
      <c r="J12" s="48" t="s">
        <v>33</v>
      </c>
      <c r="K12" s="48" t="s">
        <v>31</v>
      </c>
      <c r="L12" s="48" t="s">
        <v>17</v>
      </c>
      <c r="M12" s="49" t="s">
        <v>40</v>
      </c>
      <c r="N12" s="48" t="s">
        <v>16</v>
      </c>
      <c r="O12" s="48" t="s">
        <v>32</v>
      </c>
      <c r="P12" s="48" t="s">
        <v>34</v>
      </c>
      <c r="Q12" s="48" t="s">
        <v>32</v>
      </c>
      <c r="R12" s="48" t="s">
        <v>18</v>
      </c>
      <c r="S12" s="48" t="s">
        <v>17</v>
      </c>
      <c r="T12" s="49" t="s">
        <v>20</v>
      </c>
      <c r="U12" s="49" t="s">
        <v>40</v>
      </c>
      <c r="V12" s="48" t="s">
        <v>19</v>
      </c>
      <c r="W12" s="48" t="s">
        <v>20</v>
      </c>
      <c r="X12" s="50" t="s">
        <v>19</v>
      </c>
    </row>
    <row r="13" spans="1:24" ht="13.5" thickBot="1">
      <c r="A13" s="53" t="s">
        <v>15</v>
      </c>
      <c r="B13" s="54" t="s">
        <v>15</v>
      </c>
      <c r="C13" s="54" t="s">
        <v>21</v>
      </c>
      <c r="D13" s="54" t="s">
        <v>22</v>
      </c>
      <c r="E13" s="54" t="s">
        <v>22</v>
      </c>
      <c r="F13" s="54" t="s">
        <v>16</v>
      </c>
      <c r="G13" s="54" t="s">
        <v>23</v>
      </c>
      <c r="H13" s="54" t="s">
        <v>24</v>
      </c>
      <c r="I13" s="54" t="s">
        <v>27</v>
      </c>
      <c r="J13" s="54" t="s">
        <v>25</v>
      </c>
      <c r="K13" s="54" t="s">
        <v>25</v>
      </c>
      <c r="L13" s="54" t="s">
        <v>26</v>
      </c>
      <c r="M13" s="55" t="s">
        <v>41</v>
      </c>
      <c r="N13" s="54" t="s">
        <v>23</v>
      </c>
      <c r="O13" s="54" t="s">
        <v>24</v>
      </c>
      <c r="P13" s="54" t="s">
        <v>24</v>
      </c>
      <c r="Q13" s="54" t="s">
        <v>25</v>
      </c>
      <c r="R13" s="54" t="s">
        <v>25</v>
      </c>
      <c r="S13" s="54" t="s">
        <v>26</v>
      </c>
      <c r="T13" s="55" t="s">
        <v>24</v>
      </c>
      <c r="U13" s="55" t="s">
        <v>41</v>
      </c>
      <c r="V13" s="54" t="s">
        <v>24</v>
      </c>
      <c r="W13" s="54" t="s">
        <v>25</v>
      </c>
      <c r="X13" s="56" t="s">
        <v>25</v>
      </c>
    </row>
    <row r="14" spans="1:24" ht="12.75">
      <c r="A14" s="51">
        <v>1</v>
      </c>
      <c r="B14" s="4">
        <f>'WEEKLY COMPETITIVE REPORT'!B14</f>
        <v>1</v>
      </c>
      <c r="C14" s="4" t="str">
        <f>'WEEKLY COMPETITIVE REPORT'!C14</f>
        <v>TWILIGHT</v>
      </c>
      <c r="D14" s="4" t="str">
        <f>'WEEKLY COMPETITIVE REPORT'!D14</f>
        <v>INDEP</v>
      </c>
      <c r="E14" s="4" t="str">
        <f>'WEEKLY COMPETITIVE REPORT'!E14</f>
        <v>Blitz</v>
      </c>
      <c r="F14" s="38">
        <f>'WEEKLY COMPETITIVE REPORT'!F14</f>
        <v>2</v>
      </c>
      <c r="G14" s="38">
        <f>'WEEKLY COMPETITIVE REPORT'!G14</f>
        <v>7</v>
      </c>
      <c r="H14" s="15">
        <f>'WEEKLY COMPETITIVE REPORT'!H14/X4</f>
        <v>22339.85078466684</v>
      </c>
      <c r="I14" s="15">
        <f>'WEEKLY COMPETITIVE REPORT'!I14/X4</f>
        <v>29125.289426292773</v>
      </c>
      <c r="J14" s="23">
        <f>'WEEKLY COMPETITIVE REPORT'!J14</f>
        <v>3761</v>
      </c>
      <c r="K14" s="23">
        <f>'WEEKLY COMPETITIVE REPORT'!K14</f>
        <v>4683</v>
      </c>
      <c r="L14" s="65">
        <f>'WEEKLY COMPETITIVE REPORT'!L14</f>
        <v>-23.297411889409062</v>
      </c>
      <c r="M14" s="15">
        <f aca="true" t="shared" si="0" ref="M14:M20">H14/G14</f>
        <v>3191.4072549524058</v>
      </c>
      <c r="N14" s="38">
        <f>'WEEKLY COMPETITIVE REPORT'!N14</f>
        <v>7</v>
      </c>
      <c r="O14" s="15">
        <f>'WEEKLY COMPETITIVE REPORT'!O14/X4</f>
        <v>27882.685875996915</v>
      </c>
      <c r="P14" s="15">
        <f>'WEEKLY COMPETITIVE REPORT'!P14/X4</f>
        <v>45150.5016722408</v>
      </c>
      <c r="Q14" s="23">
        <f>'WEEKLY COMPETITIVE REPORT'!Q14</f>
        <v>4883</v>
      </c>
      <c r="R14" s="23">
        <f>'WEEKLY COMPETITIVE REPORT'!R14</f>
        <v>7617</v>
      </c>
      <c r="S14" s="65">
        <f>'WEEKLY COMPETITIVE REPORT'!S14</f>
        <v>-38.24501424501424</v>
      </c>
      <c r="T14" s="15">
        <f>'WEEKLY COMPETITIVE REPORT'!T14/X4</f>
        <v>61444.55878569591</v>
      </c>
      <c r="U14" s="15">
        <f aca="true" t="shared" si="1" ref="U14:U20">O14/N14</f>
        <v>3983.2408394281306</v>
      </c>
      <c r="V14" s="26">
        <f aca="true" t="shared" si="2" ref="V14:V20">O14+T14</f>
        <v>89327.24466169282</v>
      </c>
      <c r="W14" s="23">
        <f>'WEEKLY COMPETITIVE REPORT'!W14</f>
        <v>10651</v>
      </c>
      <c r="X14" s="57">
        <f>'WEEKLY COMPETITIVE REPORT'!X14</f>
        <v>15534</v>
      </c>
    </row>
    <row r="15" spans="1:24" ht="12.75">
      <c r="A15" s="51">
        <v>2</v>
      </c>
      <c r="B15" s="4" t="str">
        <f>'WEEKLY COMPETITIVE REPORT'!B15</f>
        <v>New</v>
      </c>
      <c r="C15" s="4" t="str">
        <f>'WEEKLY COMPETITIVE REPORT'!C15</f>
        <v>UNBORN</v>
      </c>
      <c r="D15" s="4" t="str">
        <f>'WEEKLY COMPETITIVE REPORT'!D15</f>
        <v>UNI</v>
      </c>
      <c r="E15" s="4" t="str">
        <f>'WEEKLY COMPETITIVE REPORT'!E15</f>
        <v>Karantanija</v>
      </c>
      <c r="F15" s="38">
        <f>'WEEKLY COMPETITIVE REPORT'!F15</f>
        <v>1</v>
      </c>
      <c r="G15" s="38">
        <f>'WEEKLY COMPETITIVE REPORT'!G15</f>
        <v>8</v>
      </c>
      <c r="H15" s="15">
        <f>'WEEKLY COMPETITIVE REPORT'!H15/X4</f>
        <v>18590.172369436583</v>
      </c>
      <c r="I15" s="15">
        <f>'WEEKLY COMPETITIVE REPORT'!I15/X4</f>
        <v>0</v>
      </c>
      <c r="J15" s="23">
        <f>'WEEKLY COMPETITIVE REPORT'!J15</f>
        <v>3244</v>
      </c>
      <c r="K15" s="23">
        <f>'WEEKLY COMPETITIVE REPORT'!K15</f>
        <v>0</v>
      </c>
      <c r="L15" s="65">
        <f>'WEEKLY COMPETITIVE REPORT'!L15</f>
        <v>0</v>
      </c>
      <c r="M15" s="15">
        <f t="shared" si="0"/>
        <v>2323.771546179573</v>
      </c>
      <c r="N15" s="38">
        <f>'WEEKLY COMPETITIVE REPORT'!N15</f>
        <v>8</v>
      </c>
      <c r="O15" s="15">
        <f>'WEEKLY COMPETITIVE REPORT'!O15/X4</f>
        <v>26151.27347568819</v>
      </c>
      <c r="P15" s="15">
        <f>'WEEKLY COMPETITIVE REPORT'!P15/X4</f>
        <v>0</v>
      </c>
      <c r="Q15" s="23">
        <f>'WEEKLY COMPETITIVE REPORT'!Q15</f>
        <v>4805</v>
      </c>
      <c r="R15" s="23">
        <f>'WEEKLY COMPETITIVE REPORT'!R15</f>
        <v>0</v>
      </c>
      <c r="S15" s="65">
        <f>'WEEKLY COMPETITIVE REPORT'!S15</f>
        <v>0</v>
      </c>
      <c r="T15" s="15">
        <f>'WEEKLY COMPETITIVE REPORT'!T15/X4</f>
        <v>1496.0123488551583</v>
      </c>
      <c r="U15" s="15">
        <f t="shared" si="1"/>
        <v>3268.909184461024</v>
      </c>
      <c r="V15" s="26">
        <f t="shared" si="2"/>
        <v>27647.28582454335</v>
      </c>
      <c r="W15" s="23">
        <f>'WEEKLY COMPETITIVE REPORT'!W15</f>
        <v>429</v>
      </c>
      <c r="X15" s="57">
        <f>'WEEKLY COMPETITIVE REPORT'!X15</f>
        <v>5234</v>
      </c>
    </row>
    <row r="16" spans="1:24" ht="12.75">
      <c r="A16" s="51">
        <v>3</v>
      </c>
      <c r="B16" s="4">
        <f>'WEEKLY COMPETITIVE REPORT'!B16</f>
        <v>2</v>
      </c>
      <c r="C16" s="4" t="str">
        <f>'WEEKLY COMPETITIVE REPORT'!C16</f>
        <v>VALKYRIE</v>
      </c>
      <c r="D16" s="4" t="str">
        <f>'WEEKLY COMPETITIVE REPORT'!D16</f>
        <v>FOX</v>
      </c>
      <c r="E16" s="4" t="str">
        <f>'WEEKLY COMPETITIVE REPORT'!E16</f>
        <v>CF</v>
      </c>
      <c r="F16" s="38">
        <f>'WEEKLY COMPETITIVE REPORT'!F16</f>
        <v>2</v>
      </c>
      <c r="G16" s="38">
        <f>'WEEKLY COMPETITIVE REPORT'!G16</f>
        <v>7</v>
      </c>
      <c r="H16" s="15">
        <f>'WEEKLY COMPETITIVE REPORT'!H16/X4</f>
        <v>16174.427579109853</v>
      </c>
      <c r="I16" s="15">
        <f>'WEEKLY COMPETITIVE REPORT'!I16/X4</f>
        <v>22925.135065603292</v>
      </c>
      <c r="J16" s="23">
        <f>'WEEKLY COMPETITIVE REPORT'!J16</f>
        <v>2556</v>
      </c>
      <c r="K16" s="23">
        <f>'WEEKLY COMPETITIVE REPORT'!K16</f>
        <v>3622</v>
      </c>
      <c r="L16" s="65">
        <f>'WEEKLY COMPETITIVE REPORT'!L16</f>
        <v>-29.446751206374145</v>
      </c>
      <c r="M16" s="15">
        <f t="shared" si="0"/>
        <v>2310.6325113014077</v>
      </c>
      <c r="N16" s="38">
        <f>'WEEKLY COMPETITIVE REPORT'!N16</f>
        <v>7</v>
      </c>
      <c r="O16" s="15">
        <f>'WEEKLY COMPETITIVE REPORT'!O16/X4</f>
        <v>22817.082582968873</v>
      </c>
      <c r="P16" s="15">
        <f>'WEEKLY COMPETITIVE REPORT'!P16/X4</f>
        <v>36058.65706200154</v>
      </c>
      <c r="Q16" s="23">
        <f>'WEEKLY COMPETITIVE REPORT'!Q16</f>
        <v>3771</v>
      </c>
      <c r="R16" s="23">
        <f>'WEEKLY COMPETITIVE REPORT'!R16</f>
        <v>6048</v>
      </c>
      <c r="S16" s="65">
        <f>'WEEKLY COMPETITIVE REPORT'!S16</f>
        <v>-36.72231735159818</v>
      </c>
      <c r="T16" s="15">
        <f>'WEEKLY COMPETITIVE REPORT'!T16/X4</f>
        <v>37312.837664008235</v>
      </c>
      <c r="U16" s="15">
        <f t="shared" si="1"/>
        <v>3259.5832261384103</v>
      </c>
      <c r="V16" s="26">
        <f t="shared" si="2"/>
        <v>60129.92024697711</v>
      </c>
      <c r="W16" s="23">
        <f>'WEEKLY COMPETITIVE REPORT'!W16</f>
        <v>6301</v>
      </c>
      <c r="X16" s="57">
        <f>'WEEKLY COMPETITIVE REPORT'!X16</f>
        <v>10072</v>
      </c>
    </row>
    <row r="17" spans="1:24" ht="12.75">
      <c r="A17" s="51">
        <v>4</v>
      </c>
      <c r="B17" s="4">
        <f>'WEEKLY COMPETITIVE REPORT'!B17</f>
        <v>3</v>
      </c>
      <c r="C17" s="4" t="str">
        <f>'WEEKLY COMPETITIVE REPORT'!C17</f>
        <v>THE CURIOUS CASE OF BENJAMIN BUTTON</v>
      </c>
      <c r="D17" s="4" t="str">
        <f>'WEEKLY COMPETITIVE REPORT'!D17</f>
        <v>W</v>
      </c>
      <c r="E17" s="4" t="str">
        <f>'WEEKLY COMPETITIVE REPORT'!E17</f>
        <v>Blitz</v>
      </c>
      <c r="F17" s="38">
        <f>'WEEKLY COMPETITIVE REPORT'!F17</f>
        <v>3</v>
      </c>
      <c r="G17" s="38">
        <f>'WEEKLY COMPETITIVE REPORT'!G17</f>
        <v>9</v>
      </c>
      <c r="H17" s="15">
        <f>'WEEKLY COMPETITIVE REPORT'!H17/X4</f>
        <v>13663.493696938513</v>
      </c>
      <c r="I17" s="15">
        <f>'WEEKLY COMPETITIVE REPORT'!I17/X4</f>
        <v>21728.83972215076</v>
      </c>
      <c r="J17" s="23">
        <f>'WEEKLY COMPETITIVE REPORT'!J17</f>
        <v>2329</v>
      </c>
      <c r="K17" s="23">
        <f>'WEEKLY COMPETITIVE REPORT'!K17</f>
        <v>3544</v>
      </c>
      <c r="L17" s="65">
        <f>'WEEKLY COMPETITIVE REPORT'!L17</f>
        <v>-37.11816244376036</v>
      </c>
      <c r="M17" s="15">
        <f t="shared" si="0"/>
        <v>1518.1659663265013</v>
      </c>
      <c r="N17" s="38">
        <f>'WEEKLY COMPETITIVE REPORT'!N17</f>
        <v>9</v>
      </c>
      <c r="O17" s="15">
        <f>'WEEKLY COMPETITIVE REPORT'!O17/X4</f>
        <v>17599.691278621045</v>
      </c>
      <c r="P17" s="15">
        <f>'WEEKLY COMPETITIVE REPORT'!P17/X4</f>
        <v>32841.52302546951</v>
      </c>
      <c r="Q17" s="23">
        <f>'WEEKLY COMPETITIVE REPORT'!Q17</f>
        <v>3115</v>
      </c>
      <c r="R17" s="23">
        <f>'WEEKLY COMPETITIVE REPORT'!R17</f>
        <v>5550</v>
      </c>
      <c r="S17" s="65">
        <f>'WEEKLY COMPETITIVE REPORT'!S17</f>
        <v>-46.41024636716149</v>
      </c>
      <c r="T17" s="15">
        <f>'WEEKLY COMPETITIVE REPORT'!T17/X4</f>
        <v>87329.56007203499</v>
      </c>
      <c r="U17" s="15">
        <f t="shared" si="1"/>
        <v>1955.5212531801162</v>
      </c>
      <c r="V17" s="26">
        <f t="shared" si="2"/>
        <v>104929.25135065604</v>
      </c>
      <c r="W17" s="23">
        <f>'WEEKLY COMPETITIVE REPORT'!W17</f>
        <v>15168</v>
      </c>
      <c r="X17" s="57">
        <f>'WEEKLY COMPETITIVE REPORT'!X17</f>
        <v>18283</v>
      </c>
    </row>
    <row r="18" spans="1:24" ht="13.5" customHeight="1">
      <c r="A18" s="51">
        <v>5</v>
      </c>
      <c r="B18" s="4" t="str">
        <f>'WEEKLY COMPETITIVE REPORT'!B18</f>
        <v>New</v>
      </c>
      <c r="C18" s="4" t="str">
        <f>'WEEKLY COMPETITIVE REPORT'!C18</f>
        <v>THE INTERNATIONAL</v>
      </c>
      <c r="D18" s="4" t="str">
        <f>'WEEKLY COMPETITIVE REPORT'!D18</f>
        <v>SONY</v>
      </c>
      <c r="E18" s="4" t="str">
        <f>'WEEKLY COMPETITIVE REPORT'!E18</f>
        <v>CF</v>
      </c>
      <c r="F18" s="38">
        <f>'WEEKLY COMPETITIVE REPORT'!F18</f>
        <v>1</v>
      </c>
      <c r="G18" s="38">
        <f>'WEEKLY COMPETITIVE REPORT'!G18</f>
        <v>5</v>
      </c>
      <c r="H18" s="15">
        <f>'WEEKLY COMPETITIVE REPORT'!H18/X4</f>
        <v>12666.580910728067</v>
      </c>
      <c r="I18" s="15">
        <f>'WEEKLY COMPETITIVE REPORT'!I18/X4</f>
        <v>0</v>
      </c>
      <c r="J18" s="23">
        <f>'WEEKLY COMPETITIVE REPORT'!J18</f>
        <v>2114</v>
      </c>
      <c r="K18" s="23">
        <f>'WEEKLY COMPETITIVE REPORT'!K18</f>
        <v>0</v>
      </c>
      <c r="L18" s="65">
        <f>'WEEKLY COMPETITIVE REPORT'!L18</f>
        <v>0</v>
      </c>
      <c r="M18" s="15">
        <f t="shared" si="0"/>
        <v>2533.3161821456133</v>
      </c>
      <c r="N18" s="38">
        <f>'WEEKLY COMPETITIVE REPORT'!N18</f>
        <v>5</v>
      </c>
      <c r="O18" s="15">
        <f>'WEEKLY COMPETITIVE REPORT'!O18/X4</f>
        <v>16568.047337278105</v>
      </c>
      <c r="P18" s="15">
        <f>'WEEKLY COMPETITIVE REPORT'!P18/X4</f>
        <v>0</v>
      </c>
      <c r="Q18" s="23">
        <f>'WEEKLY COMPETITIVE REPORT'!Q18</f>
        <v>2905</v>
      </c>
      <c r="R18" s="23">
        <f>'WEEKLY COMPETITIVE REPORT'!R18</f>
        <v>0</v>
      </c>
      <c r="S18" s="65">
        <f>'WEEKLY COMPETITIVE REPORT'!S18</f>
        <v>0</v>
      </c>
      <c r="T18" s="15">
        <f>'WEEKLY COMPETITIVE REPORT'!T18/X4</f>
        <v>1135.8374067404168</v>
      </c>
      <c r="U18" s="15">
        <f t="shared" si="1"/>
        <v>3313.609467455621</v>
      </c>
      <c r="V18" s="26">
        <f t="shared" si="2"/>
        <v>17703.884744018524</v>
      </c>
      <c r="W18" s="23">
        <f>'WEEKLY COMPETITIVE REPORT'!W18</f>
        <v>195</v>
      </c>
      <c r="X18" s="57">
        <f>'WEEKLY COMPETITIVE REPORT'!X18</f>
        <v>3100</v>
      </c>
    </row>
    <row r="19" spans="1:24" ht="12.75">
      <c r="A19" s="51">
        <v>6</v>
      </c>
      <c r="B19" s="4">
        <f>'WEEKLY COMPETITIVE REPORT'!B19</f>
        <v>4</v>
      </c>
      <c r="C19" s="4" t="str">
        <f>'WEEKLY COMPETITIVE REPORT'!C19</f>
        <v>BOLT</v>
      </c>
      <c r="D19" s="4" t="str">
        <f>'WEEKLY COMPETITIVE REPORT'!D19</f>
        <v>WDI</v>
      </c>
      <c r="E19" s="4" t="str">
        <f>'WEEKLY COMPETITIVE REPORT'!E19</f>
        <v>CENEX</v>
      </c>
      <c r="F19" s="38">
        <f>'WEEKLY COMPETITIVE REPORT'!F19</f>
        <v>6</v>
      </c>
      <c r="G19" s="38">
        <f>'WEEKLY COMPETITIVE REPORT'!G19</f>
        <v>12</v>
      </c>
      <c r="H19" s="15">
        <f>'WEEKLY COMPETITIVE REPORT'!H19/X4</f>
        <v>13048.62361718549</v>
      </c>
      <c r="I19" s="15">
        <f>'WEEKLY COMPETITIVE REPORT'!I19/X4</f>
        <v>18071.77772060715</v>
      </c>
      <c r="J19" s="23">
        <f>'WEEKLY COMPETITIVE REPORT'!J19</f>
        <v>2152</v>
      </c>
      <c r="K19" s="23">
        <f>'WEEKLY COMPETITIVE REPORT'!K19</f>
        <v>2720</v>
      </c>
      <c r="L19" s="65">
        <f>'WEEKLY COMPETITIVE REPORT'!L19</f>
        <v>-27.795572638621962</v>
      </c>
      <c r="M19" s="15">
        <f t="shared" si="0"/>
        <v>1087.3853014321242</v>
      </c>
      <c r="N19" s="38">
        <f>'WEEKLY COMPETITIVE REPORT'!N19</f>
        <v>16</v>
      </c>
      <c r="O19" s="15">
        <f>'WEEKLY COMPETITIVE REPORT'!O19/X4</f>
        <v>15864.41986107538</v>
      </c>
      <c r="P19" s="15">
        <f>'WEEKLY COMPETITIVE REPORT'!P19/X4</f>
        <v>25694.62310264986</v>
      </c>
      <c r="Q19" s="23">
        <f>'WEEKLY COMPETITIVE REPORT'!Q19</f>
        <v>2631</v>
      </c>
      <c r="R19" s="23">
        <f>'WEEKLY COMPETITIVE REPORT'!R19</f>
        <v>3977</v>
      </c>
      <c r="S19" s="65">
        <f>'WEEKLY COMPETITIVE REPORT'!S19</f>
        <v>-38.25782227784731</v>
      </c>
      <c r="T19" s="15">
        <f>'WEEKLY COMPETITIVE REPORT'!T19/X4</f>
        <v>263822.9997427322</v>
      </c>
      <c r="U19" s="15">
        <f t="shared" si="1"/>
        <v>991.5262413172112</v>
      </c>
      <c r="V19" s="26">
        <f t="shared" si="2"/>
        <v>279687.41960380756</v>
      </c>
      <c r="W19" s="23">
        <f>'WEEKLY COMPETITIVE REPORT'!W19</f>
        <v>44958</v>
      </c>
      <c r="X19" s="57">
        <f>'WEEKLY COMPETITIVE REPORT'!X19</f>
        <v>47589</v>
      </c>
    </row>
    <row r="20" spans="1:24" ht="12.75">
      <c r="A20" s="52">
        <v>7</v>
      </c>
      <c r="B20" s="4">
        <f>'WEEKLY COMPETITIVE REPORT'!B20</f>
        <v>6</v>
      </c>
      <c r="C20" s="4" t="str">
        <f>'WEEKLY COMPETITIVE REPORT'!C20</f>
        <v>BRIDE WARS</v>
      </c>
      <c r="D20" s="4" t="str">
        <f>'WEEKLY COMPETITIVE REPORT'!D20</f>
        <v>FOX</v>
      </c>
      <c r="E20" s="4" t="str">
        <f>'WEEKLY COMPETITIVE REPORT'!E20</f>
        <v>CF</v>
      </c>
      <c r="F20" s="38">
        <f>'WEEKLY COMPETITIVE REPORT'!F20</f>
        <v>5</v>
      </c>
      <c r="G20" s="38">
        <f>'WEEKLY COMPETITIVE REPORT'!G20</f>
        <v>7</v>
      </c>
      <c r="H20" s="15">
        <f>'WEEKLY COMPETITIVE REPORT'!H20/X4</f>
        <v>11534.602521224595</v>
      </c>
      <c r="I20" s="15">
        <f>'WEEKLY COMPETITIVE REPORT'!I20/X4</f>
        <v>13762.541806020066</v>
      </c>
      <c r="J20" s="23">
        <f>'WEEKLY COMPETITIVE REPORT'!J20</f>
        <v>1994</v>
      </c>
      <c r="K20" s="23">
        <f>'WEEKLY COMPETITIVE REPORT'!K20</f>
        <v>2401</v>
      </c>
      <c r="L20" s="65">
        <f>'WEEKLY COMPETITIVE REPORT'!L20</f>
        <v>-16.18842882512385</v>
      </c>
      <c r="M20" s="15">
        <f t="shared" si="0"/>
        <v>1647.8003601749422</v>
      </c>
      <c r="N20" s="38">
        <f>'WEEKLY COMPETITIVE REPORT'!N20</f>
        <v>7</v>
      </c>
      <c r="O20" s="15">
        <f>'WEEKLY COMPETITIVE REPORT'!O20/X4</f>
        <v>14576.794443015178</v>
      </c>
      <c r="P20" s="15">
        <f>'WEEKLY COMPETITIVE REPORT'!P20/X4</f>
        <v>19803.190120915875</v>
      </c>
      <c r="Q20" s="23">
        <f>'WEEKLY COMPETITIVE REPORT'!Q20</f>
        <v>2619</v>
      </c>
      <c r="R20" s="23">
        <f>'WEEKLY COMPETITIVE REPORT'!R20</f>
        <v>3612</v>
      </c>
      <c r="S20" s="65">
        <f>'WEEKLY COMPETITIVE REPORT'!S20</f>
        <v>-26.39168561221176</v>
      </c>
      <c r="T20" s="15">
        <f>'WEEKLY COMPETITIVE REPORT'!T20/X4</f>
        <v>161068.9477746334</v>
      </c>
      <c r="U20" s="15">
        <f t="shared" si="1"/>
        <v>2082.3992061450253</v>
      </c>
      <c r="V20" s="26">
        <f t="shared" si="2"/>
        <v>175645.74221764857</v>
      </c>
      <c r="W20" s="23">
        <f>'WEEKLY COMPETITIVE REPORT'!W20</f>
        <v>30877</v>
      </c>
      <c r="X20" s="57">
        <f>'WEEKLY COMPETITIVE REPORT'!X20</f>
        <v>33496</v>
      </c>
    </row>
    <row r="21" spans="1:24" ht="12.75">
      <c r="A21" s="51">
        <v>8</v>
      </c>
      <c r="B21" s="4">
        <f>'WEEKLY COMPETITIVE REPORT'!B21</f>
        <v>5</v>
      </c>
      <c r="C21" s="4" t="str">
        <f>'WEEKLY COMPETITIVE REPORT'!C21</f>
        <v>TALE OF DESPERAUX</v>
      </c>
      <c r="D21" s="4" t="str">
        <f>'WEEKLY COMPETITIVE REPORT'!D21</f>
        <v>UNI</v>
      </c>
      <c r="E21" s="4" t="str">
        <f>'WEEKLY COMPETITIVE REPORT'!E21</f>
        <v>Karantanija</v>
      </c>
      <c r="F21" s="38">
        <f>'WEEKLY COMPETITIVE REPORT'!F21</f>
        <v>4</v>
      </c>
      <c r="G21" s="38">
        <f>'WEEKLY COMPETITIVE REPORT'!G21</f>
        <v>10</v>
      </c>
      <c r="H21" s="15">
        <f>'WEEKLY COMPETITIVE REPORT'!H21/X4</f>
        <v>9970.414201183432</v>
      </c>
      <c r="I21" s="15">
        <f>'WEEKLY COMPETITIVE REPORT'!I21/X4</f>
        <v>16619.500900437357</v>
      </c>
      <c r="J21" s="23">
        <f>'WEEKLY COMPETITIVE REPORT'!J21</f>
        <v>1901</v>
      </c>
      <c r="K21" s="23">
        <f>'WEEKLY COMPETITIVE REPORT'!K21</f>
        <v>3063</v>
      </c>
      <c r="L21" s="65">
        <f>'WEEKLY COMPETITIVE REPORT'!L21</f>
        <v>-40.0077399380805</v>
      </c>
      <c r="M21" s="15">
        <f aca="true" t="shared" si="3" ref="M21:M33">H21/G21</f>
        <v>997.0414201183432</v>
      </c>
      <c r="N21" s="38">
        <f>'WEEKLY COMPETITIVE REPORT'!N21</f>
        <v>10</v>
      </c>
      <c r="O21" s="15">
        <f>'WEEKLY COMPETITIVE REPORT'!O21/X4</f>
        <v>12562.387445330589</v>
      </c>
      <c r="P21" s="15">
        <f>'WEEKLY COMPETITIVE REPORT'!P21/X4</f>
        <v>24458.451247748908</v>
      </c>
      <c r="Q21" s="23">
        <f>'WEEKLY COMPETITIVE REPORT'!Q21</f>
        <v>2472</v>
      </c>
      <c r="R21" s="23">
        <f>'WEEKLY COMPETITIVE REPORT'!R21</f>
        <v>4602</v>
      </c>
      <c r="S21" s="65">
        <f>'WEEKLY COMPETITIVE REPORT'!S21</f>
        <v>-48.63784579783318</v>
      </c>
      <c r="T21" s="15">
        <f>'WEEKLY COMPETITIVE REPORT'!T21/X4</f>
        <v>115344.73887316696</v>
      </c>
      <c r="U21" s="15">
        <f aca="true" t="shared" si="4" ref="U21:U33">O21/N21</f>
        <v>1256.238744533059</v>
      </c>
      <c r="V21" s="26">
        <f aca="true" t="shared" si="5" ref="V21:V33">O21+T21</f>
        <v>127907.12631849755</v>
      </c>
      <c r="W21" s="23">
        <f>'WEEKLY COMPETITIVE REPORT'!W21</f>
        <v>23229</v>
      </c>
      <c r="X21" s="57">
        <f>'WEEKLY COMPETITIVE REPORT'!X21</f>
        <v>25701</v>
      </c>
    </row>
    <row r="22" spans="1:24" ht="12.75">
      <c r="A22" s="51">
        <v>9</v>
      </c>
      <c r="B22" s="4">
        <f>'WEEKLY COMPETITIVE REPORT'!B22</f>
        <v>9</v>
      </c>
      <c r="C22" s="4" t="str">
        <f>'WEEKLY COMPETITIVE REPORT'!C22</f>
        <v>GOLA RESNICA</v>
      </c>
      <c r="D22" s="4" t="str">
        <f>'WEEKLY COMPETITIVE REPORT'!D22</f>
        <v>DOMESTIC</v>
      </c>
      <c r="E22" s="4" t="str">
        <f>'WEEKLY COMPETITIVE REPORT'!E22</f>
        <v>Karantanija</v>
      </c>
      <c r="F22" s="38">
        <f>'WEEKLY COMPETITIVE REPORT'!F22</f>
        <v>2</v>
      </c>
      <c r="G22" s="38">
        <f>'WEEKLY COMPETITIVE REPORT'!G22</f>
        <v>4</v>
      </c>
      <c r="H22" s="15">
        <f>'WEEKLY COMPETITIVE REPORT'!H22/X4</f>
        <v>5118.343195266272</v>
      </c>
      <c r="I22" s="15">
        <f>'WEEKLY COMPETITIVE REPORT'!I22/X4</f>
        <v>5158.21970671469</v>
      </c>
      <c r="J22" s="23">
        <f>'WEEKLY COMPETITIVE REPORT'!J22</f>
        <v>870</v>
      </c>
      <c r="K22" s="23">
        <f>'WEEKLY COMPETITIVE REPORT'!K22</f>
        <v>1145</v>
      </c>
      <c r="L22" s="65">
        <f>'WEEKLY COMPETITIVE REPORT'!L22</f>
        <v>-0.7730673316708163</v>
      </c>
      <c r="M22" s="15">
        <f t="shared" si="3"/>
        <v>1279.585798816568</v>
      </c>
      <c r="N22" s="38">
        <f>'WEEKLY COMPETITIVE REPORT'!N22</f>
        <v>4</v>
      </c>
      <c r="O22" s="15">
        <f>'WEEKLY COMPETITIVE REPORT'!O22/X4</f>
        <v>7528.942629277078</v>
      </c>
      <c r="P22" s="15">
        <f>'WEEKLY COMPETITIVE REPORT'!P22/X4</f>
        <v>9943.401080524827</v>
      </c>
      <c r="Q22" s="23">
        <f>'WEEKLY COMPETITIVE REPORT'!Q22</f>
        <v>1336</v>
      </c>
      <c r="R22" s="23">
        <f>'WEEKLY COMPETITIVE REPORT'!R22</f>
        <v>1794</v>
      </c>
      <c r="S22" s="65">
        <f>'WEEKLY COMPETITIVE REPORT'!S22</f>
        <v>-24.282018111254857</v>
      </c>
      <c r="T22" s="15">
        <f>'WEEKLY COMPETITIVE REPORT'!T22/X4</f>
        <v>12117.314124003087</v>
      </c>
      <c r="U22" s="15">
        <f t="shared" si="4"/>
        <v>1882.2356573192694</v>
      </c>
      <c r="V22" s="26">
        <f t="shared" si="5"/>
        <v>19646.256753280166</v>
      </c>
      <c r="W22" s="23">
        <f>'WEEKLY COMPETITIVE REPORT'!W22</f>
        <v>2298</v>
      </c>
      <c r="X22" s="57">
        <f>'WEEKLY COMPETITIVE REPORT'!X22</f>
        <v>3634</v>
      </c>
    </row>
    <row r="23" spans="1:24" ht="12.75">
      <c r="A23" s="51">
        <v>10</v>
      </c>
      <c r="B23" s="4">
        <f>'WEEKLY COMPETITIVE REPORT'!B23</f>
        <v>8</v>
      </c>
      <c r="C23" s="4" t="str">
        <f>'WEEKLY COMPETITIVE REPORT'!C23</f>
        <v>SEVEN POUNDS</v>
      </c>
      <c r="D23" s="4" t="str">
        <f>'WEEKLY COMPETITIVE REPORT'!D23</f>
        <v>SONY</v>
      </c>
      <c r="E23" s="4" t="str">
        <f>'WEEKLY COMPETITIVE REPORT'!E23</f>
        <v>CF</v>
      </c>
      <c r="F23" s="38">
        <f>'WEEKLY COMPETITIVE REPORT'!F23</f>
        <v>3</v>
      </c>
      <c r="G23" s="38">
        <f>'WEEKLY COMPETITIVE REPORT'!G23</f>
        <v>3</v>
      </c>
      <c r="H23" s="15">
        <f>'WEEKLY COMPETITIVE REPORT'!H23/X4</f>
        <v>4397.993311036789</v>
      </c>
      <c r="I23" s="15">
        <f>'WEEKLY COMPETITIVE REPORT'!I23/X4</f>
        <v>6887.059428865449</v>
      </c>
      <c r="J23" s="23">
        <f>'WEEKLY COMPETITIVE REPORT'!J23</f>
        <v>682</v>
      </c>
      <c r="K23" s="23">
        <f>'WEEKLY COMPETITIVE REPORT'!K23</f>
        <v>1096</v>
      </c>
      <c r="L23" s="65">
        <f>'WEEKLY COMPETITIVE REPORT'!L23</f>
        <v>-36.14120283899888</v>
      </c>
      <c r="M23" s="15">
        <f t="shared" si="3"/>
        <v>1465.9977703455963</v>
      </c>
      <c r="N23" s="38">
        <f>'WEEKLY COMPETITIVE REPORT'!N23</f>
        <v>4</v>
      </c>
      <c r="O23" s="15">
        <f>'WEEKLY COMPETITIVE REPORT'!O23/X4</f>
        <v>6982.248520710059</v>
      </c>
      <c r="P23" s="15">
        <f>'WEEKLY COMPETITIVE REPORT'!P23/X4</f>
        <v>10484.94983277592</v>
      </c>
      <c r="Q23" s="23">
        <f>'WEEKLY COMPETITIVE REPORT'!Q23</f>
        <v>1154</v>
      </c>
      <c r="R23" s="23">
        <f>'WEEKLY COMPETITIVE REPORT'!R23</f>
        <v>1778</v>
      </c>
      <c r="S23" s="65">
        <f>'WEEKLY COMPETITIVE REPORT'!S23</f>
        <v>-33.406943933259726</v>
      </c>
      <c r="T23" s="15">
        <f>'WEEKLY COMPETITIVE REPORT'!T23/X4</f>
        <v>25155.647028556727</v>
      </c>
      <c r="U23" s="15">
        <f t="shared" si="4"/>
        <v>1745.5621301775147</v>
      </c>
      <c r="V23" s="26">
        <f t="shared" si="5"/>
        <v>32137.895549266785</v>
      </c>
      <c r="W23" s="23">
        <f>'WEEKLY COMPETITIVE REPORT'!W23</f>
        <v>4234</v>
      </c>
      <c r="X23" s="57">
        <f>'WEEKLY COMPETITIVE REPORT'!X23</f>
        <v>5388</v>
      </c>
    </row>
    <row r="24" spans="1:24" ht="12.75">
      <c r="A24" s="51">
        <v>11</v>
      </c>
      <c r="B24" s="4">
        <f>'WEEKLY COMPETITIVE REPORT'!B24</f>
        <v>7</v>
      </c>
      <c r="C24" s="4" t="str">
        <f>'WEEKLY COMPETITIVE REPORT'!C24</f>
        <v>PINK PANTHER 2</v>
      </c>
      <c r="D24" s="4" t="str">
        <f>'WEEKLY COMPETITIVE REPORT'!D24</f>
        <v>SONY</v>
      </c>
      <c r="E24" s="4" t="str">
        <f>'WEEKLY COMPETITIVE REPORT'!E24</f>
        <v>CF</v>
      </c>
      <c r="F24" s="38">
        <f>'WEEKLY COMPETITIVE REPORT'!F24</f>
        <v>4</v>
      </c>
      <c r="G24" s="38">
        <f>'WEEKLY COMPETITIVE REPORT'!G24</f>
        <v>7</v>
      </c>
      <c r="H24" s="15">
        <f>'WEEKLY COMPETITIVE REPORT'!H24/X4</f>
        <v>5306.14870079753</v>
      </c>
      <c r="I24" s="15">
        <f>'WEEKLY COMPETITIVE REPORT'!I24/X4</f>
        <v>9270.645742217648</v>
      </c>
      <c r="J24" s="23">
        <f>'WEEKLY COMPETITIVE REPORT'!J24</f>
        <v>976</v>
      </c>
      <c r="K24" s="23">
        <f>'WEEKLY COMPETITIVE REPORT'!K24</f>
        <v>1738</v>
      </c>
      <c r="L24" s="65">
        <f>'WEEKLY COMPETITIVE REPORT'!L24</f>
        <v>-42.76397946440961</v>
      </c>
      <c r="M24" s="15">
        <f t="shared" si="3"/>
        <v>758.0212429710757</v>
      </c>
      <c r="N24" s="38">
        <f>'WEEKLY COMPETITIVE REPORT'!N24</f>
        <v>7</v>
      </c>
      <c r="O24" s="15">
        <f>'WEEKLY COMPETITIVE REPORT'!O24/X4</f>
        <v>6593.774118857731</v>
      </c>
      <c r="P24" s="15">
        <f>'WEEKLY COMPETITIVE REPORT'!P24/X4</f>
        <v>11816.310779521482</v>
      </c>
      <c r="Q24" s="23">
        <f>'WEEKLY COMPETITIVE REPORT'!Q24</f>
        <v>1281</v>
      </c>
      <c r="R24" s="23">
        <f>'WEEKLY COMPETITIVE REPORT'!R24</f>
        <v>2332</v>
      </c>
      <c r="S24" s="65">
        <f>'WEEKLY COMPETITIVE REPORT'!S24</f>
        <v>-44.19769214021336</v>
      </c>
      <c r="T24" s="15">
        <f>'WEEKLY COMPETITIVE REPORT'!T24/X4</f>
        <v>60703.62747620273</v>
      </c>
      <c r="U24" s="15">
        <f t="shared" si="4"/>
        <v>941.9677312653902</v>
      </c>
      <c r="V24" s="26">
        <f t="shared" si="5"/>
        <v>67297.40159506047</v>
      </c>
      <c r="W24" s="23">
        <f>'WEEKLY COMPETITIVE REPORT'!W24</f>
        <v>11803</v>
      </c>
      <c r="X24" s="57">
        <f>'WEEKLY COMPETITIVE REPORT'!X24</f>
        <v>13084</v>
      </c>
    </row>
    <row r="25" spans="1:24" ht="12.75">
      <c r="A25" s="51">
        <v>12</v>
      </c>
      <c r="B25" s="4">
        <f>'WEEKLY COMPETITIVE REPORT'!B25</f>
        <v>10</v>
      </c>
      <c r="C25" s="4" t="str">
        <f>'WEEKLY COMPETITIVE REPORT'!C25</f>
        <v>TOŠE - THE HARDEST THING</v>
      </c>
      <c r="D25" s="4" t="str">
        <f>'WEEKLY COMPETITIVE REPORT'!D25</f>
        <v>DOMESTIC</v>
      </c>
      <c r="E25" s="4" t="str">
        <f>'WEEKLY COMPETITIVE REPORT'!E25</f>
        <v>Cinemania</v>
      </c>
      <c r="F25" s="38">
        <f>'WEEKLY COMPETITIVE REPORT'!F25</f>
        <v>4</v>
      </c>
      <c r="G25" s="38">
        <f>'WEEKLY COMPETITIVE REPORT'!G25</f>
        <v>6</v>
      </c>
      <c r="H25" s="15">
        <f>'WEEKLY COMPETITIVE REPORT'!H25/X4</f>
        <v>3859.0172369436586</v>
      </c>
      <c r="I25" s="15">
        <f>'WEEKLY COMPETITIVE REPORT'!I25/X4</f>
        <v>5158.21970671469</v>
      </c>
      <c r="J25" s="23">
        <f>'WEEKLY COMPETITIVE REPORT'!J25</f>
        <v>650</v>
      </c>
      <c r="K25" s="23">
        <f>'WEEKLY COMPETITIVE REPORT'!K25</f>
        <v>858</v>
      </c>
      <c r="L25" s="65">
        <f>'WEEKLY COMPETITIVE REPORT'!L25</f>
        <v>-25.18703241895261</v>
      </c>
      <c r="M25" s="15">
        <f t="shared" si="3"/>
        <v>643.1695394906097</v>
      </c>
      <c r="N25" s="38">
        <f>'WEEKLY COMPETITIVE REPORT'!N25</f>
        <v>6</v>
      </c>
      <c r="O25" s="15">
        <f>'WEEKLY COMPETITIVE REPORT'!O25/X4</f>
        <v>5558.271160277849</v>
      </c>
      <c r="P25" s="15">
        <f>'WEEKLY COMPETITIVE REPORT'!P25/X4</f>
        <v>9571.649086699254</v>
      </c>
      <c r="Q25" s="23">
        <f>'WEEKLY COMPETITIVE REPORT'!Q25</f>
        <v>990</v>
      </c>
      <c r="R25" s="23">
        <f>'WEEKLY COMPETITIVE REPORT'!R25</f>
        <v>1828</v>
      </c>
      <c r="S25" s="65">
        <f>'WEEKLY COMPETITIVE REPORT'!S25</f>
        <v>-41.92984813869104</v>
      </c>
      <c r="T25" s="15">
        <f>'WEEKLY COMPETITIVE REPORT'!T25/X4</f>
        <v>52004.11628505274</v>
      </c>
      <c r="U25" s="15">
        <f t="shared" si="4"/>
        <v>926.3785267129748</v>
      </c>
      <c r="V25" s="26">
        <f t="shared" si="5"/>
        <v>57562.38744533059</v>
      </c>
      <c r="W25" s="23">
        <f>'WEEKLY COMPETITIVE REPORT'!W25</f>
        <v>9932</v>
      </c>
      <c r="X25" s="57">
        <f>'WEEKLY COMPETITIVE REPORT'!X25</f>
        <v>10922</v>
      </c>
    </row>
    <row r="26" spans="1:24" ht="12.75" customHeight="1">
      <c r="A26" s="51">
        <v>13</v>
      </c>
      <c r="B26" s="4">
        <f>'WEEKLY COMPETITIVE REPORT'!B26</f>
        <v>11</v>
      </c>
      <c r="C26" s="4" t="str">
        <f>'WEEKLY COMPETITIVE REPORT'!C26</f>
        <v>MILK</v>
      </c>
      <c r="D26" s="4" t="str">
        <f>'WEEKLY COMPETITIVE REPORT'!D26</f>
        <v>INDEP</v>
      </c>
      <c r="E26" s="4" t="str">
        <f>'WEEKLY COMPETITIVE REPORT'!E26</f>
        <v>Cinemania</v>
      </c>
      <c r="F26" s="38">
        <f>'WEEKLY COMPETITIVE REPORT'!F26</f>
        <v>2</v>
      </c>
      <c r="G26" s="38">
        <f>'WEEKLY COMPETITIVE REPORT'!G26</f>
        <v>2</v>
      </c>
      <c r="H26" s="15">
        <f>'WEEKLY COMPETITIVE REPORT'!H26/X4</f>
        <v>3056.3416516593775</v>
      </c>
      <c r="I26" s="15">
        <f>'WEEKLY COMPETITIVE REPORT'!I26/X4</f>
        <v>4965.268844867507</v>
      </c>
      <c r="J26" s="23">
        <f>'WEEKLY COMPETITIVE REPORT'!J26</f>
        <v>455</v>
      </c>
      <c r="K26" s="23">
        <f>'WEEKLY COMPETITIVE REPORT'!K26</f>
        <v>773</v>
      </c>
      <c r="L26" s="65">
        <f>'WEEKLY COMPETITIVE REPORT'!L26</f>
        <v>-38.445595854922274</v>
      </c>
      <c r="M26" s="15">
        <f t="shared" si="3"/>
        <v>1528.1708258296887</v>
      </c>
      <c r="N26" s="38">
        <f>'WEEKLY COMPETITIVE REPORT'!N26</f>
        <v>2</v>
      </c>
      <c r="O26" s="15">
        <f>'WEEKLY COMPETITIVE REPORT'!O26/X4</f>
        <v>5203.241574479033</v>
      </c>
      <c r="P26" s="15">
        <f>'WEEKLY COMPETITIVE REPORT'!P26/X4</f>
        <v>8622.330846411114</v>
      </c>
      <c r="Q26" s="23">
        <f>'WEEKLY COMPETITIVE REPORT'!Q26</f>
        <v>822</v>
      </c>
      <c r="R26" s="23">
        <f>'WEEKLY COMPETITIVE REPORT'!R26</f>
        <v>1378</v>
      </c>
      <c r="S26" s="65">
        <f>'WEEKLY COMPETITIVE REPORT'!S26</f>
        <v>-39.65388631955841</v>
      </c>
      <c r="T26" s="15">
        <f>'WEEKLY COMPETITIVE REPORT'!T26/X4</f>
        <v>8622.330846411114</v>
      </c>
      <c r="U26" s="15">
        <f t="shared" si="4"/>
        <v>2601.6207872395166</v>
      </c>
      <c r="V26" s="26">
        <f t="shared" si="5"/>
        <v>13825.572420890148</v>
      </c>
      <c r="W26" s="23">
        <f>'WEEKLY COMPETITIVE REPORT'!W26</f>
        <v>1378</v>
      </c>
      <c r="X26" s="57">
        <f>'WEEKLY COMPETITIVE REPORT'!X26</f>
        <v>2200</v>
      </c>
    </row>
    <row r="27" spans="1:24" ht="12.75" customHeight="1">
      <c r="A27" s="51">
        <v>14</v>
      </c>
      <c r="B27" s="4">
        <f>'WEEKLY COMPETITIVE REPORT'!B27</f>
        <v>13</v>
      </c>
      <c r="C27" s="4" t="str">
        <f>'WEEKLY COMPETITIVE REPORT'!C27</f>
        <v>REVOLUTIONARY ROAD</v>
      </c>
      <c r="D27" s="4" t="str">
        <f>'WEEKLY COMPETITIVE REPORT'!D27</f>
        <v>PAR</v>
      </c>
      <c r="E27" s="4" t="str">
        <f>'WEEKLY COMPETITIVE REPORT'!E27</f>
        <v>Karantanija</v>
      </c>
      <c r="F27" s="38">
        <f>'WEEKLY COMPETITIVE REPORT'!F27</f>
        <v>6</v>
      </c>
      <c r="G27" s="38">
        <f>'WEEKLY COMPETITIVE REPORT'!G27</f>
        <v>4</v>
      </c>
      <c r="H27" s="15">
        <f>'WEEKLY COMPETITIVE REPORT'!H27/X4</f>
        <v>3183.689220478518</v>
      </c>
      <c r="I27" s="15">
        <f>'WEEKLY COMPETITIVE REPORT'!I27/X17</f>
        <v>0.17048624405185145</v>
      </c>
      <c r="J27" s="23">
        <f>'WEEKLY COMPETITIVE REPORT'!J27</f>
        <v>525</v>
      </c>
      <c r="K27" s="23">
        <f>'WEEKLY COMPETITIVE REPORT'!K27</f>
        <v>663</v>
      </c>
      <c r="L27" s="65">
        <f>'WEEKLY COMPETITIVE REPORT'!L27</f>
        <v>-20.596727622714155</v>
      </c>
      <c r="M27" s="15">
        <f t="shared" si="3"/>
        <v>795.9223051196295</v>
      </c>
      <c r="N27" s="38">
        <f>'WEEKLY COMPETITIVE REPORT'!N27</f>
        <v>4</v>
      </c>
      <c r="O27" s="15">
        <f>'WEEKLY COMPETITIVE REPORT'!O27/X4</f>
        <v>5131.206586056084</v>
      </c>
      <c r="P27" s="15">
        <f>'WEEKLY COMPETITIVE REPORT'!P27/X17</f>
        <v>0.2611715801564295</v>
      </c>
      <c r="Q27" s="23">
        <f>'WEEKLY COMPETITIVE REPORT'!Q27</f>
        <v>874</v>
      </c>
      <c r="R27" s="23">
        <f>'WEEKLY COMPETITIVE REPORT'!R27</f>
        <v>1074</v>
      </c>
      <c r="S27" s="65">
        <f>'WEEKLY COMPETITIVE REPORT'!S27</f>
        <v>-16.460732984293188</v>
      </c>
      <c r="T27" s="15">
        <f>'WEEKLY COMPETITIVE REPORT'!T27/X17</f>
        <v>2.809057594486682</v>
      </c>
      <c r="U27" s="15">
        <f t="shared" si="4"/>
        <v>1282.801646514021</v>
      </c>
      <c r="V27" s="26">
        <f t="shared" si="5"/>
        <v>5134.015643650571</v>
      </c>
      <c r="W27" s="23">
        <f>'WEEKLY COMPETITIVE REPORT'!W27</f>
        <v>12756</v>
      </c>
      <c r="X27" s="57">
        <f>'WEEKLY COMPETITIVE REPORT'!X27</f>
        <v>13630</v>
      </c>
    </row>
    <row r="28" spans="1:24" ht="12.75">
      <c r="A28" s="51">
        <v>15</v>
      </c>
      <c r="B28" s="4">
        <f>'WEEKLY COMPETITIVE REPORT'!B28</f>
        <v>12</v>
      </c>
      <c r="C28" s="4" t="str">
        <f>'WEEKLY COMPETITIVE REPORT'!C28</f>
        <v>YES MAN</v>
      </c>
      <c r="D28" s="4" t="str">
        <f>'WEEKLY COMPETITIVE REPORT'!D28</f>
        <v>WB</v>
      </c>
      <c r="E28" s="4" t="str">
        <f>'WEEKLY COMPETITIVE REPORT'!E28</f>
        <v>Blitz</v>
      </c>
      <c r="F28" s="38">
        <f>'WEEKLY COMPETITIVE REPORT'!F28</f>
        <v>8</v>
      </c>
      <c r="G28" s="38">
        <f>'WEEKLY COMPETITIVE REPORT'!G28</f>
        <v>9</v>
      </c>
      <c r="H28" s="15">
        <f>'WEEKLY COMPETITIVE REPORT'!H28/X4</f>
        <v>3734.24234628248</v>
      </c>
      <c r="I28" s="15">
        <f>'WEEKLY COMPETITIVE REPORT'!I28/X17</f>
        <v>0.18323032325110758</v>
      </c>
      <c r="J28" s="23">
        <f>'WEEKLY COMPETITIVE REPORT'!J28</f>
        <v>651</v>
      </c>
      <c r="K28" s="23">
        <f>'WEEKLY COMPETITIVE REPORT'!K28</f>
        <v>705</v>
      </c>
      <c r="L28" s="65">
        <f>'WEEKLY COMPETITIVE REPORT'!L28</f>
        <v>-13.343283582089555</v>
      </c>
      <c r="M28" s="15">
        <f t="shared" si="3"/>
        <v>414.9158162536089</v>
      </c>
      <c r="N28" s="38">
        <f>'WEEKLY COMPETITIVE REPORT'!N28</f>
        <v>9</v>
      </c>
      <c r="O28" s="15">
        <f>'WEEKLY COMPETITIVE REPORT'!O28/X4</f>
        <v>4836.634936969385</v>
      </c>
      <c r="P28" s="15">
        <f>'WEEKLY COMPETITIVE REPORT'!P28/X17</f>
        <v>0.3049280752611716</v>
      </c>
      <c r="Q28" s="23">
        <f>'WEEKLY COMPETITIVE REPORT'!Q28</f>
        <v>843</v>
      </c>
      <c r="R28" s="23">
        <f>'WEEKLY COMPETITIVE REPORT'!R28</f>
        <v>1218</v>
      </c>
      <c r="S28" s="65">
        <f>'WEEKLY COMPETITIVE REPORT'!S28</f>
        <v>-32.5560538116592</v>
      </c>
      <c r="T28" s="15">
        <f>'WEEKLY COMPETITIVE REPORT'!T28/X17</f>
        <v>9.946835858447738</v>
      </c>
      <c r="U28" s="15">
        <f t="shared" si="4"/>
        <v>537.4038818854873</v>
      </c>
      <c r="V28" s="26">
        <f t="shared" si="5"/>
        <v>4846.581772827833</v>
      </c>
      <c r="W28" s="23">
        <f>'WEEKLY COMPETITIVE REPORT'!W28</f>
        <v>46005</v>
      </c>
      <c r="X28" s="57">
        <f>'WEEKLY COMPETITIVE REPORT'!X28</f>
        <v>46848</v>
      </c>
    </row>
    <row r="29" spans="1:24" ht="12.75">
      <c r="A29" s="51">
        <v>16</v>
      </c>
      <c r="B29" s="4">
        <f>'WEEKLY COMPETITIVE REPORT'!B29</f>
        <v>14</v>
      </c>
      <c r="C29" s="4" t="str">
        <f>'WEEKLY COMPETITIVE REPORT'!C29</f>
        <v>HAPPY-GO-LUCKY</v>
      </c>
      <c r="D29" s="4" t="str">
        <f>'WEEKLY COMPETITIVE REPORT'!D29</f>
        <v>INDEP</v>
      </c>
      <c r="E29" s="4" t="str">
        <f>'WEEKLY COMPETITIVE REPORT'!E29</f>
        <v>Blitz</v>
      </c>
      <c r="F29" s="38">
        <f>'WEEKLY COMPETITIVE REPORT'!F29</f>
        <v>2</v>
      </c>
      <c r="G29" s="38">
        <f>'WEEKLY COMPETITIVE REPORT'!G29</f>
        <v>1</v>
      </c>
      <c r="H29" s="15">
        <f>'WEEKLY COMPETITIVE REPORT'!H29/X4</f>
        <v>2089.0146642655004</v>
      </c>
      <c r="I29" s="15">
        <f>'WEEKLY COMPETITIVE REPORT'!I29/X17</f>
        <v>0.0777771700486791</v>
      </c>
      <c r="J29" s="23">
        <f>'WEEKLY COMPETITIVE REPORT'!J29</f>
        <v>339</v>
      </c>
      <c r="K29" s="23">
        <f>'WEEKLY COMPETITIVE REPORT'!K29</f>
        <v>340</v>
      </c>
      <c r="L29" s="65">
        <f>'WEEKLY COMPETITIVE REPORT'!L29</f>
        <v>14.20534458509141</v>
      </c>
      <c r="M29" s="15">
        <f t="shared" si="3"/>
        <v>2089.0146642655004</v>
      </c>
      <c r="N29" s="38">
        <f>'WEEKLY COMPETITIVE REPORT'!N29</f>
        <v>1</v>
      </c>
      <c r="O29" s="15">
        <f>'WEEKLY COMPETITIVE REPORT'!O29/X4</f>
        <v>3426.8073064059686</v>
      </c>
      <c r="P29" s="15">
        <f>'WEEKLY COMPETITIVE REPORT'!P29/X17</f>
        <v>0.18186293277908439</v>
      </c>
      <c r="Q29" s="23">
        <f>'WEEKLY COMPETITIVE REPORT'!Q29</f>
        <v>573</v>
      </c>
      <c r="R29" s="23">
        <f>'WEEKLY COMPETITIVE REPORT'!R29</f>
        <v>781</v>
      </c>
      <c r="S29" s="65">
        <f>'WEEKLY COMPETITIVE REPORT'!S29</f>
        <v>-19.879699248120303</v>
      </c>
      <c r="T29" s="15">
        <f>'WEEKLY COMPETITIVE REPORT'!T29/X4</f>
        <v>5519.680987908413</v>
      </c>
      <c r="U29" s="15">
        <f t="shared" si="4"/>
        <v>3426.8073064059686</v>
      </c>
      <c r="V29" s="26">
        <f t="shared" si="5"/>
        <v>8946.488294314382</v>
      </c>
      <c r="W29" s="23">
        <f>'WEEKLY COMPETITIVE REPORT'!W29</f>
        <v>976</v>
      </c>
      <c r="X29" s="57">
        <f>'WEEKLY COMPETITIVE REPORT'!X29</f>
        <v>1549</v>
      </c>
    </row>
    <row r="30" spans="1:24" ht="12.75">
      <c r="A30" s="52">
        <v>17</v>
      </c>
      <c r="B30" s="4">
        <f>'WEEKLY COMPETITIVE REPORT'!B30</f>
        <v>20</v>
      </c>
      <c r="C30" s="4" t="str">
        <f>'WEEKLY COMPETITIVE REPORT'!C30</f>
        <v>THE BOY IN THE STRIPED PYJAMAS</v>
      </c>
      <c r="D30" s="4" t="str">
        <f>'WEEKLY COMPETITIVE REPORT'!D30</f>
        <v>WDI</v>
      </c>
      <c r="E30" s="4" t="str">
        <f>'WEEKLY COMPETITIVE REPORT'!E30</f>
        <v>CENEX</v>
      </c>
      <c r="F30" s="38">
        <f>'WEEKLY COMPETITIVE REPORT'!F30</f>
        <v>5</v>
      </c>
      <c r="G30" s="38">
        <f>'WEEKLY COMPETITIVE REPORT'!G30</f>
        <v>4</v>
      </c>
      <c r="H30" s="15">
        <f>'WEEKLY COMPETITIVE REPORT'!H30/X4</f>
        <v>1026.4985850270132</v>
      </c>
      <c r="I30" s="15">
        <f>'WEEKLY COMPETITIVE REPORT'!I30/X17</f>
        <v>0.029973199146748345</v>
      </c>
      <c r="J30" s="23">
        <f>'WEEKLY COMPETITIVE REPORT'!J30</f>
        <v>186</v>
      </c>
      <c r="K30" s="23">
        <f>'WEEKLY COMPETITIVE REPORT'!K30</f>
        <v>136</v>
      </c>
      <c r="L30" s="65">
        <f>'WEEKLY COMPETITIVE REPORT'!L30</f>
        <v>45.6204379562044</v>
      </c>
      <c r="M30" s="15">
        <f t="shared" si="3"/>
        <v>256.6246462567533</v>
      </c>
      <c r="N30" s="38">
        <f>'WEEKLY COMPETITIVE REPORT'!N30</f>
        <v>4</v>
      </c>
      <c r="O30" s="15">
        <f>'WEEKLY COMPETITIVE REPORT'!O30/X4</f>
        <v>1889.6321070234114</v>
      </c>
      <c r="P30" s="15">
        <f>'WEEKLY COMPETITIVE REPORT'!P30/X17</f>
        <v>0.04687414538095499</v>
      </c>
      <c r="Q30" s="23">
        <f>'WEEKLY COMPETITIVE REPORT'!Q30</f>
        <v>368</v>
      </c>
      <c r="R30" s="23">
        <f>'WEEKLY COMPETITIVE REPORT'!R30</f>
        <v>238</v>
      </c>
      <c r="S30" s="65">
        <f>'WEEKLY COMPETITIVE REPORT'!S30</f>
        <v>71.41190198366394</v>
      </c>
      <c r="T30" s="15">
        <f>'WEEKLY COMPETITIVE REPORT'!T30/X4</f>
        <v>25172.369436583485</v>
      </c>
      <c r="U30" s="15">
        <f t="shared" si="4"/>
        <v>472.40802675585286</v>
      </c>
      <c r="V30" s="26">
        <f t="shared" si="5"/>
        <v>27062.001543606897</v>
      </c>
      <c r="W30" s="23">
        <f>'WEEKLY COMPETITIVE REPORT'!W30</f>
        <v>4882</v>
      </c>
      <c r="X30" s="57">
        <f>'WEEKLY COMPETITIVE REPORT'!X30</f>
        <v>5250</v>
      </c>
    </row>
    <row r="31" spans="1:24" ht="12.75">
      <c r="A31" s="51">
        <v>18</v>
      </c>
      <c r="B31" s="4">
        <f>'WEEKLY COMPETITIVE REPORT'!B31</f>
        <v>15</v>
      </c>
      <c r="C31" s="4" t="str">
        <f>'WEEKLY COMPETITIVE REPORT'!C31</f>
        <v>TURNEJA</v>
      </c>
      <c r="D31" s="4" t="str">
        <f>'WEEKLY COMPETITIVE REPORT'!D31</f>
        <v>INDEP</v>
      </c>
      <c r="E31" s="4" t="str">
        <f>'WEEKLY COMPETITIVE REPORT'!E31</f>
        <v>Cinemania</v>
      </c>
      <c r="F31" s="38">
        <f>'WEEKLY COMPETITIVE REPORT'!F31</f>
        <v>3</v>
      </c>
      <c r="G31" s="38">
        <f>'WEEKLY COMPETITIVE REPORT'!G31</f>
        <v>2</v>
      </c>
      <c r="H31" s="15">
        <f>'WEEKLY COMPETITIVE REPORT'!H31/X4</f>
        <v>852.8428093645485</v>
      </c>
      <c r="I31" s="15">
        <f>'WEEKLY COMPETITIVE REPORT'!I31/X17</f>
        <v>0.05622709620959361</v>
      </c>
      <c r="J31" s="23">
        <f>'WEEKLY COMPETITIVE REPORT'!J31</f>
        <v>140</v>
      </c>
      <c r="K31" s="23">
        <f>'WEEKLY COMPETITIVE REPORT'!K31</f>
        <v>216</v>
      </c>
      <c r="L31" s="65">
        <f>'WEEKLY COMPETITIVE REPORT'!L31</f>
        <v>-35.50583657587548</v>
      </c>
      <c r="M31" s="15">
        <f t="shared" si="3"/>
        <v>426.4214046822743</v>
      </c>
      <c r="N31" s="38">
        <f>'WEEKLY COMPETITIVE REPORT'!N31</f>
        <v>2</v>
      </c>
      <c r="O31" s="15">
        <f>'WEEKLY COMPETITIVE REPORT'!O31/X4</f>
        <v>1422.6910213532287</v>
      </c>
      <c r="P31" s="15">
        <f>'WEEKLY COMPETITIVE REPORT'!P31/X17</f>
        <v>0.0868566427829131</v>
      </c>
      <c r="Q31" s="23">
        <f>'WEEKLY COMPETITIVE REPORT'!Q31</f>
        <v>247</v>
      </c>
      <c r="R31" s="23">
        <f>'WEEKLY COMPETITIVE REPORT'!R31</f>
        <v>350</v>
      </c>
      <c r="S31" s="65">
        <f>'WEEKLY COMPETITIVE REPORT'!S31</f>
        <v>-30.352644836272034</v>
      </c>
      <c r="T31" s="15">
        <f>'WEEKLY COMPETITIVE REPORT'!T31/X4</f>
        <v>7536.660663750965</v>
      </c>
      <c r="U31" s="15">
        <f t="shared" si="4"/>
        <v>711.3455106766144</v>
      </c>
      <c r="V31" s="26">
        <f t="shared" si="5"/>
        <v>8959.351685104193</v>
      </c>
      <c r="W31" s="23">
        <f>'WEEKLY COMPETITIVE REPORT'!W31</f>
        <v>1352</v>
      </c>
      <c r="X31" s="57">
        <f>'WEEKLY COMPETITIVE REPORT'!X31</f>
        <v>1599</v>
      </c>
    </row>
    <row r="32" spans="1:24" ht="12.75">
      <c r="A32" s="51">
        <v>19</v>
      </c>
      <c r="B32" s="4">
        <f>'WEEKLY COMPETITIVE REPORT'!B32</f>
        <v>16</v>
      </c>
      <c r="C32" s="4" t="str">
        <f>'WEEKLY COMPETITIVE REPORT'!C32</f>
        <v>UNDERWORLD: RISE of the LYCANS</v>
      </c>
      <c r="D32" s="4" t="str">
        <f>'WEEKLY COMPETITIVE REPORT'!D32</f>
        <v>SONY</v>
      </c>
      <c r="E32" s="4" t="str">
        <f>'WEEKLY COMPETITIVE REPORT'!E32</f>
        <v>CF</v>
      </c>
      <c r="F32" s="38">
        <f>'WEEKLY COMPETITIVE REPORT'!F32</f>
        <v>6</v>
      </c>
      <c r="G32" s="38">
        <f>'WEEKLY COMPETITIVE REPORT'!G32</f>
        <v>5</v>
      </c>
      <c r="H32" s="15">
        <f>'WEEKLY COMPETITIVE REPORT'!H32/X4</f>
        <v>1054.7980447646</v>
      </c>
      <c r="I32" s="15">
        <f>'WEEKLY COMPETITIVE REPORT'!I32/X17</f>
        <v>0.06295465733194772</v>
      </c>
      <c r="J32" s="23">
        <f>'WEEKLY COMPETITIVE REPORT'!J32</f>
        <v>202</v>
      </c>
      <c r="K32" s="23">
        <f>'WEEKLY COMPETITIVE REPORT'!K32</f>
        <v>273</v>
      </c>
      <c r="L32" s="65">
        <f>'WEEKLY COMPETITIVE REPORT'!L32</f>
        <v>-28.757602085143347</v>
      </c>
      <c r="M32" s="15">
        <f t="shared" si="3"/>
        <v>210.95960895292</v>
      </c>
      <c r="N32" s="38">
        <f>'WEEKLY COMPETITIVE REPORT'!N32</f>
        <v>5</v>
      </c>
      <c r="O32" s="15">
        <f>'WEEKLY COMPETITIVE REPORT'!O32/X4</f>
        <v>1378.9554926678672</v>
      </c>
      <c r="P32" s="15">
        <f>'WEEKLY COMPETITIVE REPORT'!P32/X17</f>
        <v>0.0864737734507466</v>
      </c>
      <c r="Q32" s="23">
        <f>'WEEKLY COMPETITIVE REPORT'!Q32</f>
        <v>266</v>
      </c>
      <c r="R32" s="23">
        <f>'WEEKLY COMPETITIVE REPORT'!R32</f>
        <v>383</v>
      </c>
      <c r="S32" s="65">
        <f>'WEEKLY COMPETITIVE REPORT'!S32</f>
        <v>-32.194813409234655</v>
      </c>
      <c r="T32" s="15">
        <f>'WEEKLY COMPETITIVE REPORT'!T32/X4</f>
        <v>58289.16902495498</v>
      </c>
      <c r="U32" s="15">
        <f t="shared" si="4"/>
        <v>275.79109853357346</v>
      </c>
      <c r="V32" s="26">
        <f t="shared" si="5"/>
        <v>59668.12451762285</v>
      </c>
      <c r="W32" s="23">
        <f>'WEEKLY COMPETITIVE REPORT'!W32</f>
        <v>11287</v>
      </c>
      <c r="X32" s="57">
        <f>'WEEKLY COMPETITIVE REPORT'!X32</f>
        <v>11553</v>
      </c>
    </row>
    <row r="33" spans="1:24" ht="13.5" thickBot="1">
      <c r="A33" s="51">
        <v>20</v>
      </c>
      <c r="B33" s="4">
        <f>'WEEKLY COMPETITIVE REPORT'!B33</f>
        <v>17</v>
      </c>
      <c r="C33" s="4" t="str">
        <f>'WEEKLY COMPETITIVE REPORT'!C33</f>
        <v>CHANGELING</v>
      </c>
      <c r="D33" s="4" t="str">
        <f>'WEEKLY COMPETITIVE REPORT'!D33</f>
        <v>UNI</v>
      </c>
      <c r="E33" s="4" t="str">
        <f>'WEEKLY COMPETITIVE REPORT'!E33</f>
        <v>Karantanija</v>
      </c>
      <c r="F33" s="38">
        <f>'WEEKLY COMPETITIVE REPORT'!F33</f>
        <v>8</v>
      </c>
      <c r="G33" s="38">
        <f>'WEEKLY COMPETITIVE REPORT'!G33</f>
        <v>6</v>
      </c>
      <c r="H33" s="15">
        <f>'WEEKLY COMPETITIVE REPORT'!H33/X4</f>
        <v>976.3313609467456</v>
      </c>
      <c r="I33" s="15">
        <f>'WEEKLY COMPETITIVE REPORT'!I33/X17</f>
        <v>0.06421265656620904</v>
      </c>
      <c r="J33" s="23">
        <f>'WEEKLY COMPETITIVE REPORT'!J33</f>
        <v>166</v>
      </c>
      <c r="K33" s="23">
        <f>'WEEKLY COMPETITIVE REPORT'!K33</f>
        <v>270</v>
      </c>
      <c r="L33" s="65">
        <f>'WEEKLY COMPETITIVE REPORT'!L33</f>
        <v>-35.34923339011925</v>
      </c>
      <c r="M33" s="15">
        <f t="shared" si="3"/>
        <v>162.72189349112426</v>
      </c>
      <c r="N33" s="38">
        <f>'WEEKLY COMPETITIVE REPORT'!N33</f>
        <v>6</v>
      </c>
      <c r="O33" s="15">
        <f>'WEEKLY COMPETITIVE REPORT'!O33/X4</f>
        <v>1296.6297916130693</v>
      </c>
      <c r="P33" s="15">
        <f>'WEEKLY COMPETITIVE REPORT'!P33/X17</f>
        <v>0.08516107859760433</v>
      </c>
      <c r="Q33" s="23">
        <f>'WEEKLY COMPETITIVE REPORT'!Q33</f>
        <v>219</v>
      </c>
      <c r="R33" s="23">
        <f>'WEEKLY COMPETITIVE REPORT'!R33</f>
        <v>349</v>
      </c>
      <c r="S33" s="65">
        <f>'WEEKLY COMPETITIVE REPORT'!S33</f>
        <v>-35.26011560693641</v>
      </c>
      <c r="T33" s="15">
        <f>'WEEKLY COMPETITIVE REPORT'!T33/X4</f>
        <v>81866.47800360175</v>
      </c>
      <c r="U33" s="15">
        <f t="shared" si="4"/>
        <v>216.1049652688449</v>
      </c>
      <c r="V33" s="26">
        <f t="shared" si="5"/>
        <v>83163.10779521482</v>
      </c>
      <c r="W33" s="23">
        <f>'WEEKLY COMPETITIVE REPORT'!W33</f>
        <v>15454</v>
      </c>
      <c r="X33" s="57">
        <f>'WEEKLY COMPETITIVE REPORT'!X33</f>
        <v>15673</v>
      </c>
    </row>
    <row r="34" spans="1:24" s="37" customFormat="1" ht="12.75" thickBot="1">
      <c r="A34" s="34"/>
      <c r="B34" s="35"/>
      <c r="C34" s="58" t="str">
        <f>'WEEKLY COMPETITIVE REPORT'!C34</f>
        <v>T O T A L</v>
      </c>
      <c r="D34" s="58">
        <f>'WEEKLY COMPETITIVE REPORT'!D34</f>
        <v>0</v>
      </c>
      <c r="E34" s="58">
        <f>'WEEKLY COMPETITIVE REPORT'!E34</f>
        <v>0</v>
      </c>
      <c r="F34" s="59">
        <f>'WEEKLY COMPETITIVE REPORT'!F34</f>
        <v>0</v>
      </c>
      <c r="G34" s="41">
        <f>'WEEKLY COMPETITIVE REPORT'!G34</f>
        <v>118</v>
      </c>
      <c r="H34" s="33">
        <f>SUM(H14:H33)</f>
        <v>152643.4268073064</v>
      </c>
      <c r="I34" s="32">
        <f>SUM(I14:I33)</f>
        <v>153673.142931838</v>
      </c>
      <c r="J34" s="32">
        <f>SUM(J14:J33)</f>
        <v>25893</v>
      </c>
      <c r="K34" s="32">
        <f>SUM(K14:K33)</f>
        <v>28246</v>
      </c>
      <c r="L34" s="65">
        <f>'WEEKLY COMPETITIVE REPORT'!L34</f>
        <v>-10.763434553083968</v>
      </c>
      <c r="M34" s="33">
        <f>H34/G34</f>
        <v>1293.588362773783</v>
      </c>
      <c r="N34" s="41">
        <f>'WEEKLY COMPETITIVE REPORT'!N34</f>
        <v>123</v>
      </c>
      <c r="O34" s="32">
        <f>SUM(O14:O33)</f>
        <v>205271.41754566503</v>
      </c>
      <c r="P34" s="32">
        <f>SUM(P14:P33)</f>
        <v>234446.64118518756</v>
      </c>
      <c r="Q34" s="32">
        <f>SUM(Q14:Q33)</f>
        <v>36174</v>
      </c>
      <c r="R34" s="32">
        <f>SUM(R14:R33)</f>
        <v>44909</v>
      </c>
      <c r="S34" s="66">
        <f>O34/P34-100%</f>
        <v>-0.12444291584658385</v>
      </c>
      <c r="T34" s="32">
        <f>SUM(T14:T33)</f>
        <v>1065955.642438346</v>
      </c>
      <c r="U34" s="33">
        <f>O34/N34</f>
        <v>1668.8733133793905</v>
      </c>
      <c r="V34" s="32">
        <f>SUM(V14:V33)</f>
        <v>1271227.0599840113</v>
      </c>
      <c r="W34" s="32">
        <f>SUM(W14:W33)</f>
        <v>254165</v>
      </c>
      <c r="X34" s="36">
        <f>SUM(X14:X33)</f>
        <v>290339</v>
      </c>
    </row>
    <row r="35" spans="8:11" ht="12.75">
      <c r="H35" s="24"/>
      <c r="I35" s="24"/>
      <c r="J35" s="24"/>
      <c r="K35" s="24"/>
    </row>
  </sheetData>
  <sheetProtection/>
  <printOptions/>
  <pageMargins left="0.5905511811023623" right="0.75" top="0.984251968503937" bottom="0.984251968503937" header="0.5118110236220472" footer="0.5118110236220472"/>
  <pageSetup fitToHeight="1" fitToWidth="1" horizontalDpi="600" verticalDpi="600" orientation="landscape" paperSize="9" scale="89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SLO WEEK TOP 10</dc:title>
  <dc:subject/>
  <dc:creator>JANKO CRETNIK</dc:creator>
  <cp:keywords/>
  <dc:description/>
  <cp:lastModifiedBy>Janko Cretnik</cp:lastModifiedBy>
  <cp:lastPrinted>2009-03-12T13:41:03Z</cp:lastPrinted>
  <dcterms:created xsi:type="dcterms:W3CDTF">1998-07-08T11:15:35Z</dcterms:created>
  <dcterms:modified xsi:type="dcterms:W3CDTF">2009-03-12T13:41:40Z</dcterms:modified>
  <cp:category/>
  <cp:version/>
  <cp:contentType/>
  <cp:contentStatus/>
</cp:coreProperties>
</file>