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7505" windowHeight="94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<sst xmlns="http://schemas.openxmlformats.org/spreadsheetml/2006/main" count="239" uniqueCount="78">
  <si>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</si>
  <si>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</si>
  <si>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</si>
  <si>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</si>
  <si>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</si>
  <si>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</si>
  <si>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</si>
  <si>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</si>
  <si>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</si>
  <si>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</si>
  <si>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</si>
  <si>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</si>
  <si>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</si>
  <si>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</si>
  <si>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</si>
  <si>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</si>
  <si>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</si>
  <si>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</si>
  <si>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</si>
  <si>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</si>
  <si>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</si>
  <si>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</si>
  <si>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</si>
  <si>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</si>
  <si>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</si>
  <si>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</si>
  <si>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</si>
  <si>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</si>
  <si>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</si>
  <si>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</si>
  <si>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</si>
  <si>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</si>
  <si>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</si>
  <si>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</si>
  <si>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</si>
  <si>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</si>
  <si>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</si>
  <si>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</si>
  <si>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</si>
  <si>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</si>
  <si>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</si>
  <si>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</si>
  <si>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</si>
  <si>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</si>
  <si>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</si>
  <si>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</si>
  <si>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</si>
  <si>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</si>
  <si>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</si>
  <si>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</si>
  <si>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</si>
  <si>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</si>
  <si>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</si>
  <si>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</si>
  <si>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BOLT</t>
  </si>
  <si>
    <t>SONY</t>
  </si>
  <si>
    <t>PAR</t>
  </si>
  <si>
    <t>TALE OF DESPERAUX</t>
  </si>
  <si>
    <t>DOMESTIC</t>
  </si>
  <si>
    <t>TWILIGHT</t>
  </si>
  <si>
    <t>THE INTERNATIONAL</t>
  </si>
  <si>
    <t>HE'S JUST NOT THAT INTO YOU</t>
  </si>
  <si>
    <t>HOTEL FOR DOGS</t>
  </si>
  <si>
    <t>THE READER</t>
  </si>
  <si>
    <t>TRANSPORTER 3</t>
  </si>
  <si>
    <t>SLUMDOG MILLIONAIRE</t>
  </si>
  <si>
    <t>CONFESSIONS OF A SHOPAHOLIC</t>
  </si>
  <si>
    <t>WATCHMEN</t>
  </si>
  <si>
    <t>MARLEY AND ME</t>
  </si>
  <si>
    <t>INKHEART</t>
  </si>
  <si>
    <t>SNIJEG</t>
  </si>
  <si>
    <t>MONSTERS vs ALIENS</t>
  </si>
  <si>
    <t>PARIS</t>
  </si>
  <si>
    <t>LAJF</t>
  </si>
  <si>
    <t>10 - Apr   12 - Apr</t>
  </si>
  <si>
    <t>09 - Apr   15 - Apr</t>
  </si>
  <si>
    <t>FAST &amp; FURIOUS 4</t>
  </si>
  <si>
    <t>GRAN TORINO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</si>
</sst>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2">
      <selection activeCell="O23" sqref="O2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74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0.7557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75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39919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 t="s">
        <v>50</v>
      </c>
      <c r="C14" s="4" t="s">
        <v>76</v>
      </c>
      <c r="D14" s="16" t="s">
        <v>53</v>
      </c>
      <c r="E14" s="16" t="s">
        <v>36</v>
      </c>
      <c r="F14" s="38">
        <v>1</v>
      </c>
      <c r="G14" s="38">
        <v>9</v>
      </c>
      <c r="H14" s="25">
        <v>74510</v>
      </c>
      <c r="I14" s="25"/>
      <c r="J14" s="81">
        <v>16655</v>
      </c>
      <c r="K14" s="81"/>
      <c r="L14" s="65"/>
      <c r="M14" s="15">
        <f>H14/G14</f>
        <v>8278.888888888889</v>
      </c>
      <c r="N14" s="39">
        <v>9</v>
      </c>
      <c r="O14" s="15">
        <v>111008</v>
      </c>
      <c r="P14" s="15"/>
      <c r="Q14" s="15">
        <v>25668</v>
      </c>
      <c r="R14" s="15"/>
      <c r="S14" s="65"/>
      <c r="T14" s="78">
        <v>5101</v>
      </c>
      <c r="U14" s="15">
        <f>O14/N14</f>
        <v>12334.222222222223</v>
      </c>
      <c r="V14" s="78">
        <f>SUM(T14,O14)</f>
        <v>116109</v>
      </c>
      <c r="W14" s="78">
        <v>1907</v>
      </c>
      <c r="X14" s="79">
        <f>SUM(W14,Q14)</f>
        <v>27575</v>
      </c>
    </row>
    <row r="15" spans="1:24" ht="12.75">
      <c r="A15" s="76">
        <v>2</v>
      </c>
      <c r="B15" s="76">
        <v>2</v>
      </c>
      <c r="C15" s="4" t="s">
        <v>71</v>
      </c>
      <c r="D15" s="16" t="s">
        <v>56</v>
      </c>
      <c r="E15" s="16" t="s">
        <v>36</v>
      </c>
      <c r="F15" s="38">
        <v>2</v>
      </c>
      <c r="G15" s="38">
        <v>13</v>
      </c>
      <c r="H15" s="25">
        <v>13582</v>
      </c>
      <c r="I15" s="25">
        <v>23279</v>
      </c>
      <c r="J15" s="87">
        <v>2331</v>
      </c>
      <c r="K15" s="87">
        <v>3915</v>
      </c>
      <c r="L15" s="65">
        <f>(H15/I15*100)-100</f>
        <v>-41.65556939731088</v>
      </c>
      <c r="M15" s="15">
        <f>H15/G15</f>
        <v>1044.7692307692307</v>
      </c>
      <c r="N15" s="77">
        <v>13</v>
      </c>
      <c r="O15" s="23">
        <v>24442</v>
      </c>
      <c r="P15" s="23">
        <v>30437</v>
      </c>
      <c r="Q15" s="23">
        <v>4307</v>
      </c>
      <c r="R15" s="23">
        <v>5376</v>
      </c>
      <c r="S15" s="65">
        <f>(O15/P15*100)-100</f>
        <v>-19.69642211781712</v>
      </c>
      <c r="T15" s="81">
        <v>32394</v>
      </c>
      <c r="U15" s="15">
        <f>O15/N15</f>
        <v>1880.1538461538462</v>
      </c>
      <c r="V15" s="81">
        <f>SUM(T15,O15)</f>
        <v>56836</v>
      </c>
      <c r="W15" s="81">
        <v>5706</v>
      </c>
      <c r="X15" s="82">
        <f>SUM(W15,Q15)</f>
        <v>10013</v>
      </c>
    </row>
    <row r="16" spans="1:24" ht="12.75">
      <c r="A16" s="76">
        <v>3</v>
      </c>
      <c r="B16" s="76">
        <v>1</v>
      </c>
      <c r="C16" s="4" t="s">
        <v>65</v>
      </c>
      <c r="D16" s="16" t="s">
        <v>46</v>
      </c>
      <c r="E16" s="16" t="s">
        <v>44</v>
      </c>
      <c r="F16" s="38">
        <v>4</v>
      </c>
      <c r="G16" s="38">
        <v>8</v>
      </c>
      <c r="H16" s="25">
        <v>11893</v>
      </c>
      <c r="I16" s="25">
        <v>23424</v>
      </c>
      <c r="J16" s="88">
        <v>2671</v>
      </c>
      <c r="K16" s="88">
        <v>5215</v>
      </c>
      <c r="L16" s="65">
        <f>(H16/I16*100)-100</f>
        <v>-49.22728825136612</v>
      </c>
      <c r="M16" s="15">
        <f>H16/G16</f>
        <v>1486.625</v>
      </c>
      <c r="N16" s="77">
        <v>8</v>
      </c>
      <c r="O16" s="15">
        <v>19030</v>
      </c>
      <c r="P16" s="15">
        <v>32696</v>
      </c>
      <c r="Q16" s="15">
        <v>4554</v>
      </c>
      <c r="R16" s="15">
        <v>7599</v>
      </c>
      <c r="S16" s="65">
        <f>(O16/P16*100)-100</f>
        <v>-41.797161732321996</v>
      </c>
      <c r="T16" s="91">
        <v>169932</v>
      </c>
      <c r="U16" s="15">
        <f>O16/N16</f>
        <v>2378.75</v>
      </c>
      <c r="V16" s="81">
        <f>SUM(T16,O16)</f>
        <v>188962</v>
      </c>
      <c r="W16" s="81">
        <v>39652</v>
      </c>
      <c r="X16" s="82">
        <f>SUM(W16,Q16)</f>
        <v>44206</v>
      </c>
    </row>
    <row r="17" spans="1:24" ht="12.75">
      <c r="A17" s="76">
        <v>4</v>
      </c>
      <c r="B17" s="76" t="s">
        <v>50</v>
      </c>
      <c r="C17" s="4" t="s">
        <v>77</v>
      </c>
      <c r="D17" s="16" t="s">
        <v>43</v>
      </c>
      <c r="E17" s="16" t="s">
        <v>44</v>
      </c>
      <c r="F17" s="38">
        <v>1</v>
      </c>
      <c r="G17" s="38">
        <v>5</v>
      </c>
      <c r="H17" s="25">
        <v>7994</v>
      </c>
      <c r="I17" s="25"/>
      <c r="J17" s="93">
        <v>1726</v>
      </c>
      <c r="K17" s="93"/>
      <c r="L17" s="65"/>
      <c r="M17" s="15">
        <f>H17/G17</f>
        <v>1598.8</v>
      </c>
      <c r="N17" s="77">
        <v>5</v>
      </c>
      <c r="O17" s="80">
        <v>13354</v>
      </c>
      <c r="P17" s="80"/>
      <c r="Q17" s="80">
        <v>3023</v>
      </c>
      <c r="R17" s="80"/>
      <c r="S17" s="65"/>
      <c r="T17" s="81">
        <v>693</v>
      </c>
      <c r="U17" s="15">
        <f>O17/N17</f>
        <v>2670.8</v>
      </c>
      <c r="V17" s="81">
        <f>SUM(T17,O17)</f>
        <v>14047</v>
      </c>
      <c r="W17" s="81">
        <v>155</v>
      </c>
      <c r="X17" s="82">
        <f>SUM(W17,Q17)</f>
        <v>3178</v>
      </c>
    </row>
    <row r="18" spans="1:24" ht="13.5" customHeight="1">
      <c r="A18" s="76">
        <v>5</v>
      </c>
      <c r="B18" s="76">
        <v>3</v>
      </c>
      <c r="C18" s="4" t="s">
        <v>68</v>
      </c>
      <c r="D18" s="16" t="s">
        <v>45</v>
      </c>
      <c r="E18" s="16" t="s">
        <v>42</v>
      </c>
      <c r="F18" s="38">
        <v>3</v>
      </c>
      <c r="G18" s="38">
        <v>6</v>
      </c>
      <c r="H18" s="15">
        <v>6526</v>
      </c>
      <c r="I18" s="15">
        <v>12565</v>
      </c>
      <c r="J18" s="23">
        <v>1467</v>
      </c>
      <c r="K18" s="23">
        <v>2795</v>
      </c>
      <c r="L18" s="65">
        <f>(H18/I18*100)-100</f>
        <v>-48.06207719856745</v>
      </c>
      <c r="M18" s="15">
        <f>H18/G18</f>
        <v>1087.6666666666667</v>
      </c>
      <c r="N18" s="38">
        <v>6</v>
      </c>
      <c r="O18" s="23">
        <v>9652</v>
      </c>
      <c r="P18" s="23">
        <v>16563</v>
      </c>
      <c r="Q18" s="23">
        <v>2266</v>
      </c>
      <c r="R18" s="23">
        <v>3870</v>
      </c>
      <c r="S18" s="65">
        <f>(O18/P18*100)-100</f>
        <v>-41.72553281410373</v>
      </c>
      <c r="T18" s="81">
        <v>47269</v>
      </c>
      <c r="U18" s="15">
        <f>O18/N18</f>
        <v>1608.6666666666667</v>
      </c>
      <c r="V18" s="81">
        <f>SUM(T18,O18)</f>
        <v>56921</v>
      </c>
      <c r="W18" s="81">
        <v>10983</v>
      </c>
      <c r="X18" s="82">
        <f>SUM(W18,Q18)</f>
        <v>13249</v>
      </c>
    </row>
    <row r="19" spans="1:24" ht="12.75">
      <c r="A19" s="76">
        <v>6</v>
      </c>
      <c r="B19" s="76">
        <v>4</v>
      </c>
      <c r="C19" s="4" t="s">
        <v>61</v>
      </c>
      <c r="D19" s="16" t="s">
        <v>43</v>
      </c>
      <c r="E19" s="16" t="s">
        <v>44</v>
      </c>
      <c r="F19" s="38">
        <v>5</v>
      </c>
      <c r="G19" s="38">
        <v>6</v>
      </c>
      <c r="H19" s="15">
        <v>3874</v>
      </c>
      <c r="I19" s="15">
        <v>7878</v>
      </c>
      <c r="J19" s="15">
        <v>830</v>
      </c>
      <c r="K19" s="15">
        <v>1673</v>
      </c>
      <c r="L19" s="65">
        <f>(H19/I19*100)-100</f>
        <v>-50.82508250825082</v>
      </c>
      <c r="M19" s="15">
        <f>H19/G19</f>
        <v>645.6666666666666</v>
      </c>
      <c r="N19" s="38">
        <v>6</v>
      </c>
      <c r="O19" s="15">
        <v>5742</v>
      </c>
      <c r="P19" s="15">
        <v>11207</v>
      </c>
      <c r="Q19" s="15">
        <v>1263</v>
      </c>
      <c r="R19" s="15">
        <v>2481</v>
      </c>
      <c r="S19" s="67">
        <f>(O19/P19*100)-100</f>
        <v>-48.76416525385919</v>
      </c>
      <c r="T19" s="25">
        <v>79899</v>
      </c>
      <c r="U19" s="15">
        <f>O19/N19</f>
        <v>957</v>
      </c>
      <c r="V19" s="81">
        <f>SUM(T19,O19)</f>
        <v>85641</v>
      </c>
      <c r="W19" s="81">
        <v>17937</v>
      </c>
      <c r="X19" s="82">
        <f>SUM(W19,Q19)</f>
        <v>19200</v>
      </c>
    </row>
    <row r="20" spans="1:24" ht="12.75">
      <c r="A20" s="76">
        <v>7</v>
      </c>
      <c r="B20" s="76">
        <v>5</v>
      </c>
      <c r="C20" s="4" t="s">
        <v>66</v>
      </c>
      <c r="D20" s="16" t="s">
        <v>51</v>
      </c>
      <c r="E20" s="16" t="s">
        <v>52</v>
      </c>
      <c r="F20" s="38">
        <v>4</v>
      </c>
      <c r="G20" s="38">
        <v>6</v>
      </c>
      <c r="H20" s="15">
        <v>3793</v>
      </c>
      <c r="I20" s="15">
        <v>8343</v>
      </c>
      <c r="J20" s="92">
        <v>845</v>
      </c>
      <c r="K20" s="92">
        <v>1819</v>
      </c>
      <c r="L20" s="65">
        <f>(H20/I20*100)-100</f>
        <v>-54.536737384633824</v>
      </c>
      <c r="M20" s="15">
        <f>H20/G20</f>
        <v>632.1666666666666</v>
      </c>
      <c r="N20" s="39">
        <v>6</v>
      </c>
      <c r="O20" s="15">
        <v>5639</v>
      </c>
      <c r="P20" s="15">
        <v>10866</v>
      </c>
      <c r="Q20" s="15">
        <v>1324</v>
      </c>
      <c r="R20" s="15">
        <v>2462</v>
      </c>
      <c r="S20" s="65">
        <f>(O20/P20*100)-100</f>
        <v>-48.1041781704399</v>
      </c>
      <c r="T20" s="81">
        <v>45647</v>
      </c>
      <c r="U20" s="15">
        <f>O20/N20</f>
        <v>939.8333333333334</v>
      </c>
      <c r="V20" s="81">
        <f>SUM(T20,O20)</f>
        <v>51286</v>
      </c>
      <c r="W20" s="81">
        <v>10784</v>
      </c>
      <c r="X20" s="82">
        <f>SUM(W20,Q20)</f>
        <v>12108</v>
      </c>
    </row>
    <row r="21" spans="1:24" ht="12.75">
      <c r="A21" s="76">
        <v>8</v>
      </c>
      <c r="B21" s="76">
        <v>6</v>
      </c>
      <c r="C21" s="4" t="s">
        <v>63</v>
      </c>
      <c r="D21" s="16" t="s">
        <v>46</v>
      </c>
      <c r="E21" s="16" t="s">
        <v>47</v>
      </c>
      <c r="F21" s="38">
        <v>5</v>
      </c>
      <c r="G21" s="38">
        <v>2</v>
      </c>
      <c r="H21" s="15">
        <v>2233</v>
      </c>
      <c r="I21" s="15">
        <v>4003</v>
      </c>
      <c r="J21" s="23">
        <v>417</v>
      </c>
      <c r="K21" s="23">
        <v>751</v>
      </c>
      <c r="L21" s="65">
        <f>(H21/I21*100)-100</f>
        <v>-44.21683737197102</v>
      </c>
      <c r="M21" s="15">
        <f>H21/G21</f>
        <v>1116.5</v>
      </c>
      <c r="N21" s="38">
        <v>2</v>
      </c>
      <c r="O21" s="23">
        <v>3634</v>
      </c>
      <c r="P21" s="23">
        <v>5927</v>
      </c>
      <c r="Q21" s="23">
        <v>739</v>
      </c>
      <c r="R21" s="23">
        <v>1160</v>
      </c>
      <c r="S21" s="67">
        <f>(O21/P21*100)-100</f>
        <v>-38.68736291547157</v>
      </c>
      <c r="T21" s="81">
        <v>39706</v>
      </c>
      <c r="U21" s="15">
        <f>O21/N21</f>
        <v>1817</v>
      </c>
      <c r="V21" s="81">
        <f>SUM(T21,O21)</f>
        <v>43340</v>
      </c>
      <c r="W21" s="81">
        <v>8003</v>
      </c>
      <c r="X21" s="82">
        <f>SUM(W21,Q21)</f>
        <v>8742</v>
      </c>
    </row>
    <row r="22" spans="1:24" ht="12.75">
      <c r="A22" s="76">
        <v>9</v>
      </c>
      <c r="B22" s="76">
        <v>7</v>
      </c>
      <c r="C22" s="4" t="s">
        <v>67</v>
      </c>
      <c r="D22" s="16" t="s">
        <v>56</v>
      </c>
      <c r="E22" s="16" t="s">
        <v>36</v>
      </c>
      <c r="F22" s="38">
        <v>4</v>
      </c>
      <c r="G22" s="38">
        <v>4</v>
      </c>
      <c r="H22" s="15">
        <v>1786</v>
      </c>
      <c r="I22" s="15">
        <v>3292</v>
      </c>
      <c r="J22" s="15">
        <v>353</v>
      </c>
      <c r="K22" s="15">
        <v>673</v>
      </c>
      <c r="L22" s="65">
        <f>(H22/I22*100)-100</f>
        <v>-45.747266099635475</v>
      </c>
      <c r="M22" s="15">
        <f>H22/G22</f>
        <v>446.5</v>
      </c>
      <c r="N22" s="77">
        <v>4</v>
      </c>
      <c r="O22" s="15">
        <v>2652</v>
      </c>
      <c r="P22" s="15">
        <v>4772</v>
      </c>
      <c r="Q22" s="15">
        <v>547</v>
      </c>
      <c r="R22" s="15">
        <v>1028</v>
      </c>
      <c r="S22" s="65">
        <f>(O22/P22*100)-100</f>
        <v>-44.42581726739313</v>
      </c>
      <c r="T22" s="81">
        <v>26600</v>
      </c>
      <c r="U22" s="15">
        <f>O22/N22</f>
        <v>663</v>
      </c>
      <c r="V22" s="81">
        <f>SUM(T22,O22)</f>
        <v>29252</v>
      </c>
      <c r="W22" s="81">
        <v>5708</v>
      </c>
      <c r="X22" s="82">
        <f>SUM(W22,Q22)</f>
        <v>6255</v>
      </c>
    </row>
    <row r="23" spans="1:24" ht="12.75">
      <c r="A23" s="76">
        <v>10</v>
      </c>
      <c r="B23" s="76">
        <v>8</v>
      </c>
      <c r="C23" s="4" t="s">
        <v>62</v>
      </c>
      <c r="D23" s="16" t="s">
        <v>56</v>
      </c>
      <c r="E23" s="16" t="s">
        <v>36</v>
      </c>
      <c r="F23" s="38">
        <v>5</v>
      </c>
      <c r="G23" s="38">
        <v>8</v>
      </c>
      <c r="H23" s="25">
        <v>1013</v>
      </c>
      <c r="I23" s="25">
        <v>3180</v>
      </c>
      <c r="J23" s="25">
        <v>253</v>
      </c>
      <c r="K23" s="25">
        <v>774</v>
      </c>
      <c r="L23" s="65">
        <f>(H23/I23*100)-100</f>
        <v>-68.14465408805032</v>
      </c>
      <c r="M23" s="15">
        <f>H23/G23</f>
        <v>126.625</v>
      </c>
      <c r="N23" s="38">
        <v>8</v>
      </c>
      <c r="O23" s="15">
        <v>1937</v>
      </c>
      <c r="P23" s="15">
        <v>3995</v>
      </c>
      <c r="Q23" s="15">
        <v>506</v>
      </c>
      <c r="R23" s="15">
        <v>1001</v>
      </c>
      <c r="S23" s="65">
        <f>(O23/P23*100)-100</f>
        <v>-51.51439299123905</v>
      </c>
      <c r="T23" s="91">
        <v>44520</v>
      </c>
      <c r="U23" s="15">
        <f>O23/N23</f>
        <v>242.125</v>
      </c>
      <c r="V23" s="81">
        <f>SUM(T23,O23)</f>
        <v>46457</v>
      </c>
      <c r="W23" s="81">
        <v>11040</v>
      </c>
      <c r="X23" s="82">
        <f>SUM(W23,Q23)</f>
        <v>11546</v>
      </c>
    </row>
    <row r="24" spans="1:24" ht="12.75">
      <c r="A24" s="76">
        <v>11</v>
      </c>
      <c r="B24" s="76">
        <v>11</v>
      </c>
      <c r="C24" s="4" t="s">
        <v>73</v>
      </c>
      <c r="D24" s="16" t="s">
        <v>58</v>
      </c>
      <c r="E24" s="16" t="s">
        <v>47</v>
      </c>
      <c r="F24" s="38">
        <v>2</v>
      </c>
      <c r="G24" s="38">
        <v>3</v>
      </c>
      <c r="H24" s="25">
        <v>1086</v>
      </c>
      <c r="I24" s="25">
        <v>1296</v>
      </c>
      <c r="J24" s="25">
        <v>289</v>
      </c>
      <c r="K24" s="25">
        <v>291</v>
      </c>
      <c r="L24" s="65">
        <f>(H24/I24*100)-100</f>
        <v>-16.20370370370371</v>
      </c>
      <c r="M24" s="15">
        <f>H24/G24</f>
        <v>362</v>
      </c>
      <c r="N24" s="39">
        <v>3</v>
      </c>
      <c r="O24" s="15">
        <v>1494</v>
      </c>
      <c r="P24" s="15">
        <v>2154</v>
      </c>
      <c r="Q24" s="15">
        <v>432</v>
      </c>
      <c r="R24" s="15">
        <v>511</v>
      </c>
      <c r="S24" s="65">
        <f>(O24/P24*100)-100</f>
        <v>-30.64066852367688</v>
      </c>
      <c r="T24" s="81">
        <v>3478</v>
      </c>
      <c r="U24" s="15">
        <f>O24/N24</f>
        <v>498</v>
      </c>
      <c r="V24" s="81">
        <f>SUM(T24,O24)</f>
        <v>4972</v>
      </c>
      <c r="W24" s="81">
        <v>812</v>
      </c>
      <c r="X24" s="82">
        <f>SUM(W24,Q24)</f>
        <v>1244</v>
      </c>
    </row>
    <row r="25" spans="1:24" ht="12.75" customHeight="1">
      <c r="A25" s="52">
        <v>12</v>
      </c>
      <c r="B25" s="76">
        <v>10</v>
      </c>
      <c r="C25" s="4" t="s">
        <v>69</v>
      </c>
      <c r="D25" s="16" t="s">
        <v>43</v>
      </c>
      <c r="E25" s="16" t="s">
        <v>44</v>
      </c>
      <c r="F25" s="38">
        <v>3</v>
      </c>
      <c r="G25" s="38">
        <v>4</v>
      </c>
      <c r="H25" s="25">
        <v>692</v>
      </c>
      <c r="I25" s="25">
        <v>1947</v>
      </c>
      <c r="J25" s="25">
        <v>156</v>
      </c>
      <c r="K25" s="25">
        <v>441</v>
      </c>
      <c r="L25" s="65">
        <f>(H25/I25*100)-100</f>
        <v>-64.45814072932717</v>
      </c>
      <c r="M25" s="15">
        <f>H25/G25</f>
        <v>173</v>
      </c>
      <c r="N25" s="77">
        <v>4</v>
      </c>
      <c r="O25" s="23">
        <v>1381</v>
      </c>
      <c r="P25" s="23">
        <v>2407</v>
      </c>
      <c r="Q25" s="88">
        <v>327</v>
      </c>
      <c r="R25" s="88">
        <v>568</v>
      </c>
      <c r="S25" s="67">
        <f>(O25/P25*100)-100</f>
        <v>-42.62567511425011</v>
      </c>
      <c r="T25" s="83">
        <v>8138</v>
      </c>
      <c r="U25" s="15">
        <f>O25/N25</f>
        <v>345.25</v>
      </c>
      <c r="V25" s="81">
        <f>SUM(T25,O25)</f>
        <v>9519</v>
      </c>
      <c r="W25" s="81">
        <v>1941</v>
      </c>
      <c r="X25" s="82">
        <f>SUM(W25,Q25)</f>
        <v>2268</v>
      </c>
    </row>
    <row r="26" spans="1:24" ht="12.75" customHeight="1">
      <c r="A26" s="76">
        <v>13</v>
      </c>
      <c r="B26" s="76">
        <v>9</v>
      </c>
      <c r="C26" s="4" t="s">
        <v>72</v>
      </c>
      <c r="D26" s="16" t="s">
        <v>46</v>
      </c>
      <c r="E26" s="16" t="s">
        <v>42</v>
      </c>
      <c r="F26" s="38">
        <v>2</v>
      </c>
      <c r="G26" s="38">
        <v>1</v>
      </c>
      <c r="H26" s="23">
        <v>839</v>
      </c>
      <c r="I26" s="23">
        <v>1919</v>
      </c>
      <c r="J26" s="87">
        <v>159</v>
      </c>
      <c r="K26" s="87">
        <v>364</v>
      </c>
      <c r="L26" s="65">
        <f>(H26/I26*100)-100</f>
        <v>-56.27931214174049</v>
      </c>
      <c r="M26" s="15">
        <f>H26/G26</f>
        <v>839</v>
      </c>
      <c r="N26" s="77">
        <v>1</v>
      </c>
      <c r="O26" s="15">
        <v>1291</v>
      </c>
      <c r="P26" s="15">
        <v>3385</v>
      </c>
      <c r="Q26" s="15">
        <v>250</v>
      </c>
      <c r="R26" s="15">
        <v>666</v>
      </c>
      <c r="S26" s="67">
        <f>(O26/P26*100)-100</f>
        <v>-61.861152141802066</v>
      </c>
      <c r="T26" s="83">
        <v>3385</v>
      </c>
      <c r="U26" s="15">
        <f>O26/N26</f>
        <v>1291</v>
      </c>
      <c r="V26" s="81">
        <f>SUM(T26,O26)</f>
        <v>4676</v>
      </c>
      <c r="W26" s="81">
        <v>666</v>
      </c>
      <c r="X26" s="82">
        <f>SUM(W26,Q26)</f>
        <v>916</v>
      </c>
    </row>
    <row r="27" spans="1:24" ht="12.75">
      <c r="A27" s="76">
        <v>14</v>
      </c>
      <c r="B27" s="76">
        <v>19</v>
      </c>
      <c r="C27" s="4" t="s">
        <v>64</v>
      </c>
      <c r="D27" s="16" t="s">
        <v>46</v>
      </c>
      <c r="E27" s="16" t="s">
        <v>42</v>
      </c>
      <c r="F27" s="38">
        <v>5</v>
      </c>
      <c r="G27" s="38">
        <v>3</v>
      </c>
      <c r="H27" s="25">
        <v>918</v>
      </c>
      <c r="I27" s="25">
        <v>591</v>
      </c>
      <c r="J27" s="25">
        <v>275</v>
      </c>
      <c r="K27" s="25">
        <v>154</v>
      </c>
      <c r="L27" s="65">
        <f>(H27/I27*100)-100</f>
        <v>55.32994923857868</v>
      </c>
      <c r="M27" s="15">
        <f>H27/G27</f>
        <v>306</v>
      </c>
      <c r="N27" s="38">
        <v>3</v>
      </c>
      <c r="O27" s="23">
        <v>1234</v>
      </c>
      <c r="P27" s="23">
        <v>700</v>
      </c>
      <c r="Q27" s="15">
        <v>347</v>
      </c>
      <c r="R27" s="15">
        <v>189</v>
      </c>
      <c r="S27" s="67">
        <f>(O27/P27*100)-100</f>
        <v>76.28571428571428</v>
      </c>
      <c r="T27" s="81">
        <v>16237</v>
      </c>
      <c r="U27" s="15">
        <f>O27/N27</f>
        <v>411.3333333333333</v>
      </c>
      <c r="V27" s="81">
        <f>SUM(T27,O27)</f>
        <v>17471</v>
      </c>
      <c r="W27" s="83">
        <v>3650</v>
      </c>
      <c r="X27" s="82">
        <f>SUM(W27,Q27)</f>
        <v>3997</v>
      </c>
    </row>
    <row r="28" spans="1:24" ht="12.75">
      <c r="A28" s="76">
        <v>15</v>
      </c>
      <c r="B28" s="76">
        <v>13</v>
      </c>
      <c r="C28" s="4" t="s">
        <v>57</v>
      </c>
      <c r="D28" s="16" t="s">
        <v>53</v>
      </c>
      <c r="E28" s="16" t="s">
        <v>36</v>
      </c>
      <c r="F28" s="38">
        <v>9</v>
      </c>
      <c r="G28" s="38">
        <v>10</v>
      </c>
      <c r="H28" s="25">
        <v>645</v>
      </c>
      <c r="I28" s="25">
        <v>1385</v>
      </c>
      <c r="J28" s="25">
        <v>182</v>
      </c>
      <c r="K28" s="25">
        <v>343</v>
      </c>
      <c r="L28" s="65">
        <f>(H28/I28*100)-100</f>
        <v>-53.42960288808664</v>
      </c>
      <c r="M28" s="15">
        <f>H28/G28</f>
        <v>64.5</v>
      </c>
      <c r="N28" s="39">
        <v>10</v>
      </c>
      <c r="O28" s="15">
        <v>966</v>
      </c>
      <c r="P28" s="15">
        <v>2029</v>
      </c>
      <c r="Q28" s="15">
        <v>264</v>
      </c>
      <c r="R28" s="15">
        <v>546</v>
      </c>
      <c r="S28" s="67">
        <f>(O28/P28*100)-100</f>
        <v>-52.39034006899951</v>
      </c>
      <c r="T28" s="81">
        <v>125723</v>
      </c>
      <c r="U28" s="15">
        <f>O28/N28</f>
        <v>96.6</v>
      </c>
      <c r="V28" s="81">
        <f>SUM(T28,O28)</f>
        <v>126689</v>
      </c>
      <c r="W28" s="83">
        <v>32326</v>
      </c>
      <c r="X28" s="82">
        <f>SUM(W28,Q28)</f>
        <v>32590</v>
      </c>
    </row>
    <row r="29" spans="1:24" ht="12.75">
      <c r="A29" s="76">
        <v>16</v>
      </c>
      <c r="B29" s="76">
        <v>16</v>
      </c>
      <c r="C29" s="4" t="s">
        <v>59</v>
      </c>
      <c r="D29" s="16" t="s">
        <v>46</v>
      </c>
      <c r="E29" s="16" t="s">
        <v>44</v>
      </c>
      <c r="F29" s="38">
        <v>7</v>
      </c>
      <c r="G29" s="38">
        <v>7</v>
      </c>
      <c r="H29" s="25">
        <v>650</v>
      </c>
      <c r="I29" s="25">
        <v>1161</v>
      </c>
      <c r="J29" s="15">
        <v>164</v>
      </c>
      <c r="K29" s="15">
        <v>242</v>
      </c>
      <c r="L29" s="65">
        <f>(H29/I29*100)-100</f>
        <v>-44.01378122308355</v>
      </c>
      <c r="M29" s="15">
        <f>H29/G29</f>
        <v>92.85714285714286</v>
      </c>
      <c r="N29" s="77">
        <v>7</v>
      </c>
      <c r="O29" s="15">
        <v>873</v>
      </c>
      <c r="P29" s="15">
        <v>1481</v>
      </c>
      <c r="Q29" s="15">
        <v>208</v>
      </c>
      <c r="R29" s="15">
        <v>308</v>
      </c>
      <c r="S29" s="67">
        <f>(O29/P29*100)-100</f>
        <v>-41.05334233625928</v>
      </c>
      <c r="T29" s="81">
        <v>95061</v>
      </c>
      <c r="U29" s="15">
        <f>O29/N29</f>
        <v>124.71428571428571</v>
      </c>
      <c r="V29" s="81">
        <f>SUM(T29,O29)</f>
        <v>95934</v>
      </c>
      <c r="W29" s="83">
        <v>21448</v>
      </c>
      <c r="X29" s="82">
        <f>SUM(W29,Q29)</f>
        <v>21656</v>
      </c>
    </row>
    <row r="30" spans="1:24" ht="12.75">
      <c r="A30" s="76">
        <v>17</v>
      </c>
      <c r="B30" s="52">
        <v>12</v>
      </c>
      <c r="C30" s="4" t="s">
        <v>60</v>
      </c>
      <c r="D30" s="16" t="s">
        <v>55</v>
      </c>
      <c r="E30" s="16" t="s">
        <v>42</v>
      </c>
      <c r="F30" s="38">
        <v>6</v>
      </c>
      <c r="G30" s="38">
        <v>5</v>
      </c>
      <c r="H30" s="15">
        <v>384</v>
      </c>
      <c r="I30" s="15">
        <v>1527</v>
      </c>
      <c r="J30" s="88">
        <v>88</v>
      </c>
      <c r="K30" s="88">
        <v>331</v>
      </c>
      <c r="L30" s="65">
        <f>(H30/I30*100)-100</f>
        <v>-74.85265225933202</v>
      </c>
      <c r="M30" s="15">
        <f>H30/G30</f>
        <v>76.8</v>
      </c>
      <c r="N30" s="77">
        <v>5</v>
      </c>
      <c r="O30" s="23">
        <v>581</v>
      </c>
      <c r="P30" s="23">
        <v>2073</v>
      </c>
      <c r="Q30" s="23">
        <v>130</v>
      </c>
      <c r="R30" s="23">
        <v>461</v>
      </c>
      <c r="S30" s="65">
        <f>(O30/P30*100)-100</f>
        <v>-71.97298601061263</v>
      </c>
      <c r="T30" s="89">
        <v>31198</v>
      </c>
      <c r="U30" s="15">
        <f>O30/N30</f>
        <v>116.2</v>
      </c>
      <c r="V30" s="81">
        <f>SUM(T30,O30)</f>
        <v>31779</v>
      </c>
      <c r="W30" s="81">
        <v>7080</v>
      </c>
      <c r="X30" s="82">
        <f>SUM(W30,Q30)</f>
        <v>7210</v>
      </c>
    </row>
    <row r="31" spans="1:24" ht="12.75">
      <c r="A31" s="76">
        <v>18</v>
      </c>
      <c r="B31" s="76">
        <v>17</v>
      </c>
      <c r="C31" s="4" t="s">
        <v>54</v>
      </c>
      <c r="D31" s="16" t="s">
        <v>51</v>
      </c>
      <c r="E31" s="16" t="s">
        <v>52</v>
      </c>
      <c r="F31" s="38">
        <v>11</v>
      </c>
      <c r="G31" s="38">
        <v>12</v>
      </c>
      <c r="H31" s="25">
        <v>193</v>
      </c>
      <c r="I31" s="25">
        <v>675</v>
      </c>
      <c r="J31" s="90">
        <v>42</v>
      </c>
      <c r="K31" s="90">
        <v>246</v>
      </c>
      <c r="L31" s="65">
        <f>(H31/I31*100)-100</f>
        <v>-71.4074074074074</v>
      </c>
      <c r="M31" s="15">
        <f>H31/G31</f>
        <v>16.083333333333332</v>
      </c>
      <c r="N31" s="77">
        <v>16</v>
      </c>
      <c r="O31" s="23">
        <v>415</v>
      </c>
      <c r="P31" s="23">
        <v>765</v>
      </c>
      <c r="Q31" s="23">
        <v>91</v>
      </c>
      <c r="R31" s="23">
        <v>265</v>
      </c>
      <c r="S31" s="67">
        <f>(O31/P31*100)-100</f>
        <v>-45.751633986928105</v>
      </c>
      <c r="T31" s="89">
        <v>234722</v>
      </c>
      <c r="U31" s="15">
        <f>O31/N31</f>
        <v>25.9375</v>
      </c>
      <c r="V31" s="81">
        <f>SUM(T31,O31)</f>
        <v>235137</v>
      </c>
      <c r="W31" s="81">
        <v>50892</v>
      </c>
      <c r="X31" s="82">
        <f>SUM(W31,Q31)</f>
        <v>50983</v>
      </c>
    </row>
    <row r="32" spans="1:24" ht="12.75">
      <c r="A32" s="76">
        <v>19</v>
      </c>
      <c r="B32" s="51">
        <v>20</v>
      </c>
      <c r="C32" s="4" t="s">
        <v>70</v>
      </c>
      <c r="D32" s="16" t="s">
        <v>46</v>
      </c>
      <c r="E32" s="16" t="s">
        <v>42</v>
      </c>
      <c r="F32" s="38">
        <v>2</v>
      </c>
      <c r="G32" s="38">
        <v>1</v>
      </c>
      <c r="H32" s="15">
        <v>170</v>
      </c>
      <c r="I32" s="15">
        <v>405</v>
      </c>
      <c r="J32" s="15">
        <v>34</v>
      </c>
      <c r="K32" s="15">
        <v>85</v>
      </c>
      <c r="L32" s="65">
        <f>(H32/I32*100)-100</f>
        <v>-58.0246913580247</v>
      </c>
      <c r="M32" s="15">
        <f>H32/G32</f>
        <v>170</v>
      </c>
      <c r="N32" s="77">
        <v>1</v>
      </c>
      <c r="O32" s="23">
        <v>251</v>
      </c>
      <c r="P32" s="23">
        <v>611</v>
      </c>
      <c r="Q32" s="23">
        <v>53</v>
      </c>
      <c r="R32" s="23">
        <v>131</v>
      </c>
      <c r="S32" s="67">
        <f>(O32/P32*100)-100</f>
        <v>-58.91980360065466</v>
      </c>
      <c r="T32" s="89">
        <v>2119</v>
      </c>
      <c r="U32" s="15">
        <f>O32/N32</f>
        <v>251</v>
      </c>
      <c r="V32" s="81">
        <f>SUM(T32,O32)</f>
        <v>2370</v>
      </c>
      <c r="W32" s="81">
        <v>456</v>
      </c>
      <c r="X32" s="82">
        <f>SUM(W32,Q32)</f>
        <v>509</v>
      </c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7"/>
      <c r="O33" s="15"/>
      <c r="P33" s="15"/>
      <c r="Q33" s="15"/>
      <c r="R33" s="15"/>
      <c r="S33" s="67"/>
      <c r="T33" s="89"/>
      <c r="U33" s="15"/>
      <c r="V33" s="81"/>
      <c r="W33" s="81"/>
      <c r="X33" s="82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113</v>
      </c>
      <c r="H34" s="32">
        <f>SUM(H14:H33)</f>
        <v>132781</v>
      </c>
      <c r="I34" s="32">
        <v>100057</v>
      </c>
      <c r="J34" s="32">
        <f>SUM(J14:J33)</f>
        <v>28937</v>
      </c>
      <c r="K34" s="32">
        <v>20828</v>
      </c>
      <c r="L34" s="72">
        <f>(H34/I34*100)-100</f>
        <v>32.7053579459708</v>
      </c>
      <c r="M34" s="33">
        <f>H34/G34</f>
        <v>1175.0530973451328</v>
      </c>
      <c r="N34" s="35">
        <f>SUM(N14:N33)</f>
        <v>117</v>
      </c>
      <c r="O34" s="32">
        <f>SUM(O14:O33)</f>
        <v>205576</v>
      </c>
      <c r="P34" s="32">
        <v>136316</v>
      </c>
      <c r="Q34" s="32">
        <f>SUM(Q14:Q33)</f>
        <v>46299</v>
      </c>
      <c r="R34" s="32">
        <v>29593</v>
      </c>
      <c r="S34" s="72">
        <f>(O34/P34*100)-100</f>
        <v>50.808415739898464</v>
      </c>
      <c r="T34" s="84">
        <f>SUM(T14:T33)</f>
        <v>1011822</v>
      </c>
      <c r="U34" s="33">
        <f>O34/N34</f>
        <v>1757.059829059829</v>
      </c>
      <c r="V34" s="86">
        <f>SUM(V14:V33)</f>
        <v>1217398</v>
      </c>
      <c r="W34" s="85">
        <f>SUM(W14:W33)</f>
        <v>231146</v>
      </c>
      <c r="X34" s="36">
        <f>SUM(X14:X33)</f>
        <v>277445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10 - Apr   12 -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0.7557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09 - Apr   15 -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39919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FAST &amp; FURIOUS 4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9</v>
      </c>
      <c r="H14" s="15">
        <f>'WEEKLY COMPETITIVE REPORT'!H14/X4</f>
        <v>98597.32698160646</v>
      </c>
      <c r="I14" s="15">
        <f>'WEEKLY COMPETITIVE REPORT'!I14/X4</f>
        <v>0</v>
      </c>
      <c r="J14" s="23">
        <f>'WEEKLY COMPETITIVE REPORT'!J14</f>
        <v>16655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10955.258553511829</v>
      </c>
      <c r="N14" s="38">
        <f>'WEEKLY COMPETITIVE REPORT'!N14</f>
        <v>9</v>
      </c>
      <c r="O14" s="15">
        <f>'WEEKLY COMPETITIVE REPORT'!O14/X4</f>
        <v>146894.2702130475</v>
      </c>
      <c r="P14" s="15">
        <f>'WEEKLY COMPETITIVE REPORT'!P14/X4</f>
        <v>0</v>
      </c>
      <c r="Q14" s="23">
        <f>'WEEKLY COMPETITIVE REPORT'!Q14</f>
        <v>25668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6750.033081910811</v>
      </c>
      <c r="U14" s="15">
        <f aca="true" t="shared" si="1" ref="U14:U20">O14/N14</f>
        <v>16321.585579227502</v>
      </c>
      <c r="V14" s="26">
        <f aca="true" t="shared" si="2" ref="V14:V20">O14+T14</f>
        <v>153644.3032949583</v>
      </c>
      <c r="W14" s="23">
        <f>'WEEKLY COMPETITIVE REPORT'!W14</f>
        <v>1907</v>
      </c>
      <c r="X14" s="57">
        <f>'WEEKLY COMPETITIVE REPORT'!X14</f>
        <v>27575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MONSTERS vs ALIENS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2</v>
      </c>
      <c r="G15" s="38">
        <f>'WEEKLY COMPETITIVE REPORT'!G15</f>
        <v>13</v>
      </c>
      <c r="H15" s="15">
        <f>'WEEKLY COMPETITIVE REPORT'!H15/X4</f>
        <v>17972.740505491598</v>
      </c>
      <c r="I15" s="15">
        <f>'WEEKLY COMPETITIVE REPORT'!I15/X4</f>
        <v>30804.552070927617</v>
      </c>
      <c r="J15" s="23">
        <f>'WEEKLY COMPETITIVE REPORT'!J15</f>
        <v>2331</v>
      </c>
      <c r="K15" s="23">
        <f>'WEEKLY COMPETITIVE REPORT'!K15</f>
        <v>3915</v>
      </c>
      <c r="L15" s="65">
        <f>'WEEKLY COMPETITIVE REPORT'!L15</f>
        <v>-41.65556939731088</v>
      </c>
      <c r="M15" s="15">
        <f t="shared" si="0"/>
        <v>1382.5185004224306</v>
      </c>
      <c r="N15" s="38">
        <f>'WEEKLY COMPETITIVE REPORT'!N15</f>
        <v>13</v>
      </c>
      <c r="O15" s="15">
        <f>'WEEKLY COMPETITIVE REPORT'!O15/X4</f>
        <v>32343.52256186317</v>
      </c>
      <c r="P15" s="15">
        <f>'WEEKLY COMPETITIVE REPORT'!P15/X4</f>
        <v>40276.56477438137</v>
      </c>
      <c r="Q15" s="23">
        <f>'WEEKLY COMPETITIVE REPORT'!Q15</f>
        <v>4307</v>
      </c>
      <c r="R15" s="23">
        <f>'WEEKLY COMPETITIVE REPORT'!R15</f>
        <v>5376</v>
      </c>
      <c r="S15" s="65">
        <f>'WEEKLY COMPETITIVE REPORT'!S15</f>
        <v>-19.69642211781712</v>
      </c>
      <c r="T15" s="15">
        <f>'WEEKLY COMPETITIVE REPORT'!T15/X4</f>
        <v>42866.21675267963</v>
      </c>
      <c r="U15" s="15">
        <f t="shared" si="1"/>
        <v>2487.9632739894746</v>
      </c>
      <c r="V15" s="26">
        <f t="shared" si="2"/>
        <v>75209.7393145428</v>
      </c>
      <c r="W15" s="23">
        <f>'WEEKLY COMPETITIVE REPORT'!W15</f>
        <v>5706</v>
      </c>
      <c r="X15" s="57">
        <f>'WEEKLY COMPETITIVE REPORT'!X15</f>
        <v>10013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SLUMDOG MILLIONAIRE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4</v>
      </c>
      <c r="G16" s="38">
        <f>'WEEKLY COMPETITIVE REPORT'!G16</f>
        <v>8</v>
      </c>
      <c r="H16" s="15">
        <f>'WEEKLY COMPETITIVE REPORT'!H16/X4</f>
        <v>15737.726611089056</v>
      </c>
      <c r="I16" s="15">
        <f>'WEEKLY COMPETITIVE REPORT'!I16/X4</f>
        <v>30996.427153632394</v>
      </c>
      <c r="J16" s="23">
        <f>'WEEKLY COMPETITIVE REPORT'!J16</f>
        <v>2671</v>
      </c>
      <c r="K16" s="23">
        <f>'WEEKLY COMPETITIVE REPORT'!K16</f>
        <v>5215</v>
      </c>
      <c r="L16" s="65">
        <f>'WEEKLY COMPETITIVE REPORT'!L16</f>
        <v>-49.22728825136612</v>
      </c>
      <c r="M16" s="15">
        <f t="shared" si="0"/>
        <v>1967.215826386132</v>
      </c>
      <c r="N16" s="38">
        <f>'WEEKLY COMPETITIVE REPORT'!N16</f>
        <v>8</v>
      </c>
      <c r="O16" s="15">
        <f>'WEEKLY COMPETITIVE REPORT'!O16/X4</f>
        <v>25181.950509461425</v>
      </c>
      <c r="P16" s="15">
        <f>'WEEKLY COMPETITIVE REPORT'!P16/X4</f>
        <v>43265.84623527855</v>
      </c>
      <c r="Q16" s="23">
        <f>'WEEKLY COMPETITIVE REPORT'!Q16</f>
        <v>4554</v>
      </c>
      <c r="R16" s="23">
        <f>'WEEKLY COMPETITIVE REPORT'!R16</f>
        <v>7599</v>
      </c>
      <c r="S16" s="65">
        <f>'WEEKLY COMPETITIVE REPORT'!S16</f>
        <v>-41.797161732321996</v>
      </c>
      <c r="T16" s="15">
        <f>'WEEKLY COMPETITIVE REPORT'!T16/X4</f>
        <v>224867.0107185391</v>
      </c>
      <c r="U16" s="15">
        <f t="shared" si="1"/>
        <v>3147.743813682678</v>
      </c>
      <c r="V16" s="26">
        <f t="shared" si="2"/>
        <v>250048.96122800052</v>
      </c>
      <c r="W16" s="23">
        <f>'WEEKLY COMPETITIVE REPORT'!W16</f>
        <v>39652</v>
      </c>
      <c r="X16" s="57">
        <f>'WEEKLY COMPETITIVE REPORT'!X16</f>
        <v>44206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GRAN TORINO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1</v>
      </c>
      <c r="G17" s="38">
        <f>'WEEKLY COMPETITIVE REPORT'!G17</f>
        <v>5</v>
      </c>
      <c r="H17" s="15">
        <f>'WEEKLY COMPETITIVE REPORT'!H17/X4</f>
        <v>10578.271800979224</v>
      </c>
      <c r="I17" s="15">
        <f>'WEEKLY COMPETITIVE REPORT'!I17/X4</f>
        <v>0</v>
      </c>
      <c r="J17" s="23">
        <f>'WEEKLY COMPETITIVE REPORT'!J17</f>
        <v>1726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2115.6543601958447</v>
      </c>
      <c r="N17" s="38">
        <f>'WEEKLY COMPETITIVE REPORT'!N17</f>
        <v>5</v>
      </c>
      <c r="O17" s="15">
        <f>'WEEKLY COMPETITIVE REPORT'!O17/X4</f>
        <v>17671.03347889374</v>
      </c>
      <c r="P17" s="15">
        <f>'WEEKLY COMPETITIVE REPORT'!P17/X4</f>
        <v>0</v>
      </c>
      <c r="Q17" s="23">
        <f>'WEEKLY COMPETITIVE REPORT'!Q17</f>
        <v>3023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917.0305676855895</v>
      </c>
      <c r="U17" s="15">
        <f t="shared" si="1"/>
        <v>3534.206695778748</v>
      </c>
      <c r="V17" s="26">
        <f t="shared" si="2"/>
        <v>18588.06404657933</v>
      </c>
      <c r="W17" s="23">
        <f>'WEEKLY COMPETITIVE REPORT'!W17</f>
        <v>155</v>
      </c>
      <c r="X17" s="57">
        <f>'WEEKLY COMPETITIVE REPORT'!X17</f>
        <v>3178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MARLEY AND ME</v>
      </c>
      <c r="D18" s="4" t="str">
        <f>'WEEKLY COMPETITIVE REPORT'!D18</f>
        <v>FOX</v>
      </c>
      <c r="E18" s="4" t="str">
        <f>'WEEKLY COMPETITIVE REPORT'!E18</f>
        <v>CF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8635.701998147413</v>
      </c>
      <c r="I18" s="15">
        <f>'WEEKLY COMPETITIVE REPORT'!I18/X4</f>
        <v>16626.968373693264</v>
      </c>
      <c r="J18" s="23">
        <f>'WEEKLY COMPETITIVE REPORT'!J18</f>
        <v>1467</v>
      </c>
      <c r="K18" s="23">
        <f>'WEEKLY COMPETITIVE REPORT'!K18</f>
        <v>2795</v>
      </c>
      <c r="L18" s="65">
        <f>'WEEKLY COMPETITIVE REPORT'!L18</f>
        <v>-48.06207719856745</v>
      </c>
      <c r="M18" s="15">
        <f t="shared" si="0"/>
        <v>1439.2836663579021</v>
      </c>
      <c r="N18" s="38">
        <f>'WEEKLY COMPETITIVE REPORT'!N18</f>
        <v>6</v>
      </c>
      <c r="O18" s="15">
        <f>'WEEKLY COMPETITIVE REPORT'!O18/X4</f>
        <v>12772.264125975917</v>
      </c>
      <c r="P18" s="15">
        <f>'WEEKLY COMPETITIVE REPORT'!P18/X4</f>
        <v>21917.42755061532</v>
      </c>
      <c r="Q18" s="23">
        <f>'WEEKLY COMPETITIVE REPORT'!Q18</f>
        <v>2266</v>
      </c>
      <c r="R18" s="23">
        <f>'WEEKLY COMPETITIVE REPORT'!R18</f>
        <v>3870</v>
      </c>
      <c r="S18" s="65">
        <f>'WEEKLY COMPETITIVE REPORT'!S18</f>
        <v>-41.72553281410373</v>
      </c>
      <c r="T18" s="15">
        <f>'WEEKLY COMPETITIVE REPORT'!T18/X4</f>
        <v>62549.953685324865</v>
      </c>
      <c r="U18" s="15">
        <f t="shared" si="1"/>
        <v>2128.7106876626526</v>
      </c>
      <c r="V18" s="26">
        <f t="shared" si="2"/>
        <v>75322.21781130078</v>
      </c>
      <c r="W18" s="23">
        <f>'WEEKLY COMPETITIVE REPORT'!W18</f>
        <v>10983</v>
      </c>
      <c r="X18" s="57">
        <f>'WEEKLY COMPETITIVE REPORT'!X18</f>
        <v>13249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HE'S JUST NOT THAT INTO YOU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5</v>
      </c>
      <c r="G19" s="38">
        <f>'WEEKLY COMPETITIVE REPORT'!G19</f>
        <v>6</v>
      </c>
      <c r="H19" s="15">
        <f>'WEEKLY COMPETITIVE REPORT'!H19/X4</f>
        <v>5126.3728992986635</v>
      </c>
      <c r="I19" s="15">
        <f>'WEEKLY COMPETITIVE REPORT'!I19/X4</f>
        <v>10424.771734815402</v>
      </c>
      <c r="J19" s="23">
        <f>'WEEKLY COMPETITIVE REPORT'!J19</f>
        <v>830</v>
      </c>
      <c r="K19" s="23">
        <f>'WEEKLY COMPETITIVE REPORT'!K19</f>
        <v>1673</v>
      </c>
      <c r="L19" s="65">
        <f>'WEEKLY COMPETITIVE REPORT'!L19</f>
        <v>-50.82508250825082</v>
      </c>
      <c r="M19" s="15">
        <f t="shared" si="0"/>
        <v>854.395483216444</v>
      </c>
      <c r="N19" s="38">
        <f>'WEEKLY COMPETITIVE REPORT'!N19</f>
        <v>6</v>
      </c>
      <c r="O19" s="15">
        <f>'WEEKLY COMPETITIVE REPORT'!O19/X4</f>
        <v>7598.25327510917</v>
      </c>
      <c r="P19" s="15">
        <f>'WEEKLY COMPETITIVE REPORT'!P19/X4</f>
        <v>14829.958978430594</v>
      </c>
      <c r="Q19" s="23">
        <f>'WEEKLY COMPETITIVE REPORT'!Q19</f>
        <v>1263</v>
      </c>
      <c r="R19" s="23">
        <f>'WEEKLY COMPETITIVE REPORT'!R19</f>
        <v>2481</v>
      </c>
      <c r="S19" s="65">
        <f>'WEEKLY COMPETITIVE REPORT'!S19</f>
        <v>-48.76416525385919</v>
      </c>
      <c r="T19" s="15">
        <f>'WEEKLY COMPETITIVE REPORT'!T19/X4</f>
        <v>105728.46367606192</v>
      </c>
      <c r="U19" s="15">
        <f t="shared" si="1"/>
        <v>1266.3755458515284</v>
      </c>
      <c r="V19" s="26">
        <f t="shared" si="2"/>
        <v>113326.71695117108</v>
      </c>
      <c r="W19" s="23">
        <f>'WEEKLY COMPETITIVE REPORT'!W19</f>
        <v>17937</v>
      </c>
      <c r="X19" s="57">
        <f>'WEEKLY COMPETITIVE REPORT'!X19</f>
        <v>19200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CONFESSIONS OF A SHOPAHOLIC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4</v>
      </c>
      <c r="G20" s="38">
        <f>'WEEKLY COMPETITIVE REPORT'!G20</f>
        <v>6</v>
      </c>
      <c r="H20" s="15">
        <f>'WEEKLY COMPETITIVE REPORT'!H20/X4</f>
        <v>5019.187508270477</v>
      </c>
      <c r="I20" s="15">
        <f>'WEEKLY COMPETITIVE REPORT'!I20/X4</f>
        <v>11040.095275903135</v>
      </c>
      <c r="J20" s="23">
        <f>'WEEKLY COMPETITIVE REPORT'!J20</f>
        <v>845</v>
      </c>
      <c r="K20" s="23">
        <f>'WEEKLY COMPETITIVE REPORT'!K20</f>
        <v>1819</v>
      </c>
      <c r="L20" s="65">
        <f>'WEEKLY COMPETITIVE REPORT'!L20</f>
        <v>-54.536737384633824</v>
      </c>
      <c r="M20" s="15">
        <f t="shared" si="0"/>
        <v>836.5312513784129</v>
      </c>
      <c r="N20" s="38">
        <f>'WEEKLY COMPETITIVE REPORT'!N20</f>
        <v>6</v>
      </c>
      <c r="O20" s="15">
        <f>'WEEKLY COMPETITIVE REPORT'!O20/X4</f>
        <v>7461.955802567156</v>
      </c>
      <c r="P20" s="15">
        <f>'WEEKLY COMPETITIVE REPORT'!P20/X4</f>
        <v>14378.721714966256</v>
      </c>
      <c r="Q20" s="23">
        <f>'WEEKLY COMPETITIVE REPORT'!Q20</f>
        <v>1324</v>
      </c>
      <c r="R20" s="23">
        <f>'WEEKLY COMPETITIVE REPORT'!R20</f>
        <v>2462</v>
      </c>
      <c r="S20" s="65">
        <f>'WEEKLY COMPETITIVE REPORT'!S20</f>
        <v>-48.1041781704399</v>
      </c>
      <c r="T20" s="15">
        <f>'WEEKLY COMPETITIVE REPORT'!T20/X4</f>
        <v>60403.59931189625</v>
      </c>
      <c r="U20" s="15">
        <f t="shared" si="1"/>
        <v>1243.6593004278593</v>
      </c>
      <c r="V20" s="26">
        <f t="shared" si="2"/>
        <v>67865.55511446341</v>
      </c>
      <c r="W20" s="23">
        <f>'WEEKLY COMPETITIVE REPORT'!W20</f>
        <v>10784</v>
      </c>
      <c r="X20" s="57">
        <f>'WEEKLY COMPETITIVE REPORT'!X20</f>
        <v>12108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THE READER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5</v>
      </c>
      <c r="G21" s="38">
        <f>'WEEKLY COMPETITIVE REPORT'!G21</f>
        <v>2</v>
      </c>
      <c r="H21" s="15">
        <f>'WEEKLY COMPETITIVE REPORT'!H21/X4</f>
        <v>2954.876273653566</v>
      </c>
      <c r="I21" s="15">
        <f>'WEEKLY COMPETITIVE REPORT'!I21/X4</f>
        <v>5297.075559084293</v>
      </c>
      <c r="J21" s="23">
        <f>'WEEKLY COMPETITIVE REPORT'!J21</f>
        <v>417</v>
      </c>
      <c r="K21" s="23">
        <f>'WEEKLY COMPETITIVE REPORT'!K21</f>
        <v>751</v>
      </c>
      <c r="L21" s="65">
        <f>'WEEKLY COMPETITIVE REPORT'!L21</f>
        <v>-44.21683737197102</v>
      </c>
      <c r="M21" s="15">
        <f aca="true" t="shared" si="3" ref="M21:M33">H21/G21</f>
        <v>1477.438136826783</v>
      </c>
      <c r="N21" s="38">
        <f>'WEEKLY COMPETITIVE REPORT'!N21</f>
        <v>2</v>
      </c>
      <c r="O21" s="15">
        <f>'WEEKLY COMPETITIVE REPORT'!O21/X4</f>
        <v>4808.786555511446</v>
      </c>
      <c r="P21" s="15">
        <f>'WEEKLY COMPETITIVE REPORT'!P21/X4</f>
        <v>7843.059415111817</v>
      </c>
      <c r="Q21" s="23">
        <f>'WEEKLY COMPETITIVE REPORT'!Q21</f>
        <v>739</v>
      </c>
      <c r="R21" s="23">
        <f>'WEEKLY COMPETITIVE REPORT'!R21</f>
        <v>1160</v>
      </c>
      <c r="S21" s="65">
        <f>'WEEKLY COMPETITIVE REPORT'!S21</f>
        <v>-38.68736291547157</v>
      </c>
      <c r="T21" s="15">
        <f>'WEEKLY COMPETITIVE REPORT'!T21/X4</f>
        <v>52542.01402673018</v>
      </c>
      <c r="U21" s="15">
        <f aca="true" t="shared" si="4" ref="U21:U33">O21/N21</f>
        <v>2404.393277755723</v>
      </c>
      <c r="V21" s="26">
        <f aca="true" t="shared" si="5" ref="V21:V33">O21+T21</f>
        <v>57350.80058224163</v>
      </c>
      <c r="W21" s="23">
        <f>'WEEKLY COMPETITIVE REPORT'!W21</f>
        <v>8003</v>
      </c>
      <c r="X21" s="57">
        <f>'WEEKLY COMPETITIVE REPORT'!X21</f>
        <v>8742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WATCHMEN</v>
      </c>
      <c r="D22" s="4" t="str">
        <f>'WEEKLY COMPETITIVE REPORT'!D22</f>
        <v>PAR</v>
      </c>
      <c r="E22" s="4" t="str">
        <f>'WEEKLY COMPETITIVE REPORT'!E22</f>
        <v>Karantanija</v>
      </c>
      <c r="F22" s="38">
        <f>'WEEKLY COMPETITIVE REPORT'!F22</f>
        <v>4</v>
      </c>
      <c r="G22" s="38">
        <f>'WEEKLY COMPETITIVE REPORT'!G22</f>
        <v>4</v>
      </c>
      <c r="H22" s="15">
        <f>'WEEKLY COMPETITIVE REPORT'!H22/X4</f>
        <v>2363.371708349874</v>
      </c>
      <c r="I22" s="15">
        <f>'WEEKLY COMPETITIVE REPORT'!I22/X4</f>
        <v>4356.226015614661</v>
      </c>
      <c r="J22" s="23">
        <f>'WEEKLY COMPETITIVE REPORT'!J22</f>
        <v>353</v>
      </c>
      <c r="K22" s="23">
        <f>'WEEKLY COMPETITIVE REPORT'!K22</f>
        <v>673</v>
      </c>
      <c r="L22" s="65">
        <f>'WEEKLY COMPETITIVE REPORT'!L22</f>
        <v>-45.747266099635475</v>
      </c>
      <c r="M22" s="15">
        <f t="shared" si="3"/>
        <v>590.8429270874685</v>
      </c>
      <c r="N22" s="38">
        <f>'WEEKLY COMPETITIVE REPORT'!N22</f>
        <v>4</v>
      </c>
      <c r="O22" s="15">
        <f>'WEEKLY COMPETITIVE REPORT'!O22/X4</f>
        <v>3509.3290988487493</v>
      </c>
      <c r="P22" s="15">
        <f>'WEEKLY COMPETITIVE REPORT'!P22/X4</f>
        <v>6314.675135635834</v>
      </c>
      <c r="Q22" s="23">
        <f>'WEEKLY COMPETITIVE REPORT'!Q22</f>
        <v>547</v>
      </c>
      <c r="R22" s="23">
        <f>'WEEKLY COMPETITIVE REPORT'!R22</f>
        <v>1028</v>
      </c>
      <c r="S22" s="65">
        <f>'WEEKLY COMPETITIVE REPORT'!S22</f>
        <v>-44.42581726739313</v>
      </c>
      <c r="T22" s="15">
        <f>'WEEKLY COMPETITIVE REPORT'!T22/X4</f>
        <v>35199.153103083234</v>
      </c>
      <c r="U22" s="15">
        <f t="shared" si="4"/>
        <v>877.3322747121873</v>
      </c>
      <c r="V22" s="26">
        <f t="shared" si="5"/>
        <v>38708.48220193198</v>
      </c>
      <c r="W22" s="23">
        <f>'WEEKLY COMPETITIVE REPORT'!W22</f>
        <v>5708</v>
      </c>
      <c r="X22" s="57">
        <f>'WEEKLY COMPETITIVE REPORT'!X22</f>
        <v>6255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HOTEL FOR DOGS</v>
      </c>
      <c r="D23" s="4" t="str">
        <f>'WEEKLY COMPETITIVE REPORT'!D23</f>
        <v>PAR</v>
      </c>
      <c r="E23" s="4" t="str">
        <f>'WEEKLY COMPETITIVE REPORT'!E23</f>
        <v>Karantanija</v>
      </c>
      <c r="F23" s="38">
        <f>'WEEKLY COMPETITIVE REPORT'!F23</f>
        <v>5</v>
      </c>
      <c r="G23" s="38">
        <f>'WEEKLY COMPETITIVE REPORT'!G23</f>
        <v>8</v>
      </c>
      <c r="H23" s="15">
        <f>'WEEKLY COMPETITIVE REPORT'!H23/X4</f>
        <v>1340.4790260685456</v>
      </c>
      <c r="I23" s="15">
        <f>'WEEKLY COMPETITIVE REPORT'!I23/X4</f>
        <v>4208.019055180627</v>
      </c>
      <c r="J23" s="23">
        <f>'WEEKLY COMPETITIVE REPORT'!J23</f>
        <v>253</v>
      </c>
      <c r="K23" s="23">
        <f>'WEEKLY COMPETITIVE REPORT'!K23</f>
        <v>774</v>
      </c>
      <c r="L23" s="65">
        <f>'WEEKLY COMPETITIVE REPORT'!L23</f>
        <v>-68.14465408805032</v>
      </c>
      <c r="M23" s="15">
        <f t="shared" si="3"/>
        <v>167.5598782585682</v>
      </c>
      <c r="N23" s="38">
        <f>'WEEKLY COMPETITIVE REPORT'!N23</f>
        <v>8</v>
      </c>
      <c r="O23" s="15">
        <f>'WEEKLY COMPETITIVE REPORT'!O23/X4</f>
        <v>2563.1864496493317</v>
      </c>
      <c r="P23" s="15">
        <f>'WEEKLY COMPETITIVE REPORT'!P23/X4</f>
        <v>5286.489347624719</v>
      </c>
      <c r="Q23" s="23">
        <f>'WEEKLY COMPETITIVE REPORT'!Q23</f>
        <v>506</v>
      </c>
      <c r="R23" s="23">
        <f>'WEEKLY COMPETITIVE REPORT'!R23</f>
        <v>1001</v>
      </c>
      <c r="S23" s="65">
        <f>'WEEKLY COMPETITIVE REPORT'!S23</f>
        <v>-51.51439299123905</v>
      </c>
      <c r="T23" s="15">
        <f>'WEEKLY COMPETITIVE REPORT'!T23/X4</f>
        <v>58912.266772528776</v>
      </c>
      <c r="U23" s="15">
        <f t="shared" si="4"/>
        <v>320.39830620616647</v>
      </c>
      <c r="V23" s="26">
        <f t="shared" si="5"/>
        <v>61475.453222178105</v>
      </c>
      <c r="W23" s="23">
        <f>'WEEKLY COMPETITIVE REPORT'!W23</f>
        <v>11040</v>
      </c>
      <c r="X23" s="57">
        <f>'WEEKLY COMPETITIVE REPORT'!X23</f>
        <v>11546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LAJF</v>
      </c>
      <c r="D24" s="4" t="str">
        <f>'WEEKLY COMPETITIVE REPORT'!D24</f>
        <v>DOMESTIC</v>
      </c>
      <c r="E24" s="4" t="str">
        <f>'WEEKLY COMPETITIVE REPORT'!E24</f>
        <v>Cinemania</v>
      </c>
      <c r="F24" s="38">
        <f>'WEEKLY COMPETITIVE REPORT'!F24</f>
        <v>2</v>
      </c>
      <c r="G24" s="38">
        <f>'WEEKLY COMPETITIVE REPORT'!G24</f>
        <v>3</v>
      </c>
      <c r="H24" s="15">
        <f>'WEEKLY COMPETITIVE REPORT'!H24/X4</f>
        <v>1437.0782056371575</v>
      </c>
      <c r="I24" s="15">
        <f>'WEEKLY COMPETITIVE REPORT'!I24/X4</f>
        <v>1714.9662564509724</v>
      </c>
      <c r="J24" s="23">
        <f>'WEEKLY COMPETITIVE REPORT'!J24</f>
        <v>289</v>
      </c>
      <c r="K24" s="23">
        <f>'WEEKLY COMPETITIVE REPORT'!K24</f>
        <v>291</v>
      </c>
      <c r="L24" s="65">
        <f>'WEEKLY COMPETITIVE REPORT'!L24</f>
        <v>-16.20370370370371</v>
      </c>
      <c r="M24" s="15">
        <f t="shared" si="3"/>
        <v>479.02606854571917</v>
      </c>
      <c r="N24" s="38">
        <f>'WEEKLY COMPETITIVE REPORT'!N24</f>
        <v>3</v>
      </c>
      <c r="O24" s="15">
        <f>'WEEKLY COMPETITIVE REPORT'!O24/X4</f>
        <v>1976.9749900754266</v>
      </c>
      <c r="P24" s="15">
        <f>'WEEKLY COMPETITIVE REPORT'!P24/X4</f>
        <v>2850.337435490274</v>
      </c>
      <c r="Q24" s="23">
        <f>'WEEKLY COMPETITIVE REPORT'!Q24</f>
        <v>432</v>
      </c>
      <c r="R24" s="23">
        <f>'WEEKLY COMPETITIVE REPORT'!R24</f>
        <v>511</v>
      </c>
      <c r="S24" s="65">
        <f>'WEEKLY COMPETITIVE REPORT'!S24</f>
        <v>-30.64066852367688</v>
      </c>
      <c r="T24" s="15">
        <f>'WEEKLY COMPETITIVE REPORT'!T24/X4</f>
        <v>4602.355432049755</v>
      </c>
      <c r="U24" s="15">
        <f t="shared" si="4"/>
        <v>658.9916633584755</v>
      </c>
      <c r="V24" s="26">
        <f t="shared" si="5"/>
        <v>6579.330422125182</v>
      </c>
      <c r="W24" s="23">
        <f>'WEEKLY COMPETITIVE REPORT'!W24</f>
        <v>812</v>
      </c>
      <c r="X24" s="57">
        <f>'WEEKLY COMPETITIVE REPORT'!X24</f>
        <v>1244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INKHEART</v>
      </c>
      <c r="D25" s="4" t="str">
        <f>'WEEKLY COMPETITIVE REPORT'!D25</f>
        <v>WB</v>
      </c>
      <c r="E25" s="4" t="str">
        <f>'WEEKLY COMPETITIVE REPORT'!E25</f>
        <v>Blitz</v>
      </c>
      <c r="F25" s="38">
        <f>'WEEKLY COMPETITIVE REPORT'!F25</f>
        <v>3</v>
      </c>
      <c r="G25" s="38">
        <f>'WEEKLY COMPETITIVE REPORT'!G25</f>
        <v>4</v>
      </c>
      <c r="H25" s="15">
        <f>'WEEKLY COMPETITIVE REPORT'!H25/X4</f>
        <v>915.7072912531428</v>
      </c>
      <c r="I25" s="15">
        <f>'WEEKLY COMPETITIVE REPORT'!I25/X4</f>
        <v>2576.419213973799</v>
      </c>
      <c r="J25" s="23">
        <f>'WEEKLY COMPETITIVE REPORT'!J25</f>
        <v>156</v>
      </c>
      <c r="K25" s="23">
        <f>'WEEKLY COMPETITIVE REPORT'!K25</f>
        <v>441</v>
      </c>
      <c r="L25" s="65">
        <f>'WEEKLY COMPETITIVE REPORT'!L25</f>
        <v>-64.45814072932717</v>
      </c>
      <c r="M25" s="15">
        <f t="shared" si="3"/>
        <v>228.9268228132857</v>
      </c>
      <c r="N25" s="38">
        <f>'WEEKLY COMPETITIVE REPORT'!N25</f>
        <v>4</v>
      </c>
      <c r="O25" s="15">
        <f>'WEEKLY COMPETITIVE REPORT'!O25/X4</f>
        <v>1827.4447532089453</v>
      </c>
      <c r="P25" s="15">
        <f>'WEEKLY COMPETITIVE REPORT'!P25/X4</f>
        <v>3185.1263728992985</v>
      </c>
      <c r="Q25" s="23">
        <f>'WEEKLY COMPETITIVE REPORT'!Q25</f>
        <v>327</v>
      </c>
      <c r="R25" s="23">
        <f>'WEEKLY COMPETITIVE REPORT'!R25</f>
        <v>568</v>
      </c>
      <c r="S25" s="65">
        <f>'WEEKLY COMPETITIVE REPORT'!S25</f>
        <v>-42.62567511425011</v>
      </c>
      <c r="T25" s="15">
        <f>'WEEKLY COMPETITIVE REPORT'!T25/X4</f>
        <v>10768.823607251554</v>
      </c>
      <c r="U25" s="15">
        <f t="shared" si="4"/>
        <v>456.8611883022363</v>
      </c>
      <c r="V25" s="26">
        <f t="shared" si="5"/>
        <v>12596.268360460499</v>
      </c>
      <c r="W25" s="23">
        <f>'WEEKLY COMPETITIVE REPORT'!W25</f>
        <v>1941</v>
      </c>
      <c r="X25" s="57">
        <f>'WEEKLY COMPETITIVE REPORT'!X25</f>
        <v>2268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PARIS</v>
      </c>
      <c r="D26" s="4" t="str">
        <f>'WEEKLY COMPETITIVE REPORT'!D26</f>
        <v>INDEP</v>
      </c>
      <c r="E26" s="4" t="str">
        <f>'WEEKLY COMPETITIVE REPORT'!E26</f>
        <v>CF</v>
      </c>
      <c r="F26" s="38">
        <f>'WEEKLY COMPETITIVE REPORT'!F26</f>
        <v>2</v>
      </c>
      <c r="G26" s="38">
        <f>'WEEKLY COMPETITIVE REPORT'!G26</f>
        <v>1</v>
      </c>
      <c r="H26" s="15">
        <f>'WEEKLY COMPETITIVE REPORT'!H26/X4</f>
        <v>1110.2289268228133</v>
      </c>
      <c r="I26" s="15">
        <f>'WEEKLY COMPETITIVE REPORT'!I26/X4</f>
        <v>2539.3674738652903</v>
      </c>
      <c r="J26" s="23">
        <f>'WEEKLY COMPETITIVE REPORT'!J26</f>
        <v>159</v>
      </c>
      <c r="K26" s="23">
        <f>'WEEKLY COMPETITIVE REPORT'!K26</f>
        <v>364</v>
      </c>
      <c r="L26" s="65">
        <f>'WEEKLY COMPETITIVE REPORT'!L26</f>
        <v>-56.27931214174049</v>
      </c>
      <c r="M26" s="15">
        <f t="shared" si="3"/>
        <v>1110.2289268228133</v>
      </c>
      <c r="N26" s="38">
        <f>'WEEKLY COMPETITIVE REPORT'!N26</f>
        <v>1</v>
      </c>
      <c r="O26" s="15">
        <f>'WEEKLY COMPETITIVE REPORT'!O26/X4</f>
        <v>1708.3498742887389</v>
      </c>
      <c r="P26" s="15">
        <f>'WEEKLY COMPETITIVE REPORT'!P26/X4</f>
        <v>4479.290723832209</v>
      </c>
      <c r="Q26" s="23">
        <f>'WEEKLY COMPETITIVE REPORT'!Q26</f>
        <v>250</v>
      </c>
      <c r="R26" s="23">
        <f>'WEEKLY COMPETITIVE REPORT'!R26</f>
        <v>666</v>
      </c>
      <c r="S26" s="65">
        <f>'WEEKLY COMPETITIVE REPORT'!S26</f>
        <v>-61.861152141802066</v>
      </c>
      <c r="T26" s="15">
        <f>'WEEKLY COMPETITIVE REPORT'!T26/X4</f>
        <v>4479.290723832209</v>
      </c>
      <c r="U26" s="15">
        <f t="shared" si="4"/>
        <v>1708.3498742887389</v>
      </c>
      <c r="V26" s="26">
        <f t="shared" si="5"/>
        <v>6187.640598120947</v>
      </c>
      <c r="W26" s="23">
        <f>'WEEKLY COMPETITIVE REPORT'!W26</f>
        <v>666</v>
      </c>
      <c r="X26" s="57">
        <f>'WEEKLY COMPETITIVE REPORT'!X26</f>
        <v>916</v>
      </c>
    </row>
    <row r="27" spans="1:24" ht="12.75" customHeight="1">
      <c r="A27" s="51">
        <v>14</v>
      </c>
      <c r="B27" s="4">
        <f>'WEEKLY COMPETITIVE REPORT'!B27</f>
        <v>19</v>
      </c>
      <c r="C27" s="4" t="str">
        <f>'WEEKLY COMPETITIVE REPORT'!C27</f>
        <v>TRANSPORTER 3</v>
      </c>
      <c r="D27" s="4" t="str">
        <f>'WEEKLY COMPETITIVE REPORT'!D27</f>
        <v>INDEP</v>
      </c>
      <c r="E27" s="4" t="str">
        <f>'WEEKLY COMPETITIVE REPORT'!E27</f>
        <v>CF</v>
      </c>
      <c r="F27" s="38">
        <f>'WEEKLY COMPETITIVE REPORT'!F27</f>
        <v>5</v>
      </c>
      <c r="G27" s="38">
        <f>'WEEKLY COMPETITIVE REPORT'!G27</f>
        <v>3</v>
      </c>
      <c r="H27" s="15">
        <f>'WEEKLY COMPETITIVE REPORT'!H27/X4</f>
        <v>1214.7677649861055</v>
      </c>
      <c r="I27" s="15">
        <f>'WEEKLY COMPETITIVE REPORT'!I27/X17</f>
        <v>0.18596601636249213</v>
      </c>
      <c r="J27" s="23">
        <f>'WEEKLY COMPETITIVE REPORT'!J27</f>
        <v>275</v>
      </c>
      <c r="K27" s="23">
        <f>'WEEKLY COMPETITIVE REPORT'!K27</f>
        <v>154</v>
      </c>
      <c r="L27" s="65">
        <f>'WEEKLY COMPETITIVE REPORT'!L27</f>
        <v>55.32994923857868</v>
      </c>
      <c r="M27" s="15">
        <f t="shared" si="3"/>
        <v>404.9225883287018</v>
      </c>
      <c r="N27" s="38">
        <f>'WEEKLY COMPETITIVE REPORT'!N27</f>
        <v>3</v>
      </c>
      <c r="O27" s="15">
        <f>'WEEKLY COMPETITIVE REPORT'!O27/X4</f>
        <v>1632.9231176392748</v>
      </c>
      <c r="P27" s="15">
        <f>'WEEKLY COMPETITIVE REPORT'!P27/X17</f>
        <v>0.22026431718061673</v>
      </c>
      <c r="Q27" s="23">
        <f>'WEEKLY COMPETITIVE REPORT'!Q27</f>
        <v>347</v>
      </c>
      <c r="R27" s="23">
        <f>'WEEKLY COMPETITIVE REPORT'!R27</f>
        <v>189</v>
      </c>
      <c r="S27" s="65">
        <f>'WEEKLY COMPETITIVE REPORT'!S27</f>
        <v>76.28571428571428</v>
      </c>
      <c r="T27" s="15">
        <f>'WEEKLY COMPETITIVE REPORT'!T27/X17</f>
        <v>5.109188168659534</v>
      </c>
      <c r="U27" s="15">
        <f t="shared" si="4"/>
        <v>544.3077058797583</v>
      </c>
      <c r="V27" s="26">
        <f t="shared" si="5"/>
        <v>1638.0323058079343</v>
      </c>
      <c r="W27" s="23">
        <f>'WEEKLY COMPETITIVE REPORT'!W27</f>
        <v>3650</v>
      </c>
      <c r="X27" s="57">
        <f>'WEEKLY COMPETITIVE REPORT'!X27</f>
        <v>3997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TALE OF DESPERAUX</v>
      </c>
      <c r="D28" s="4" t="str">
        <f>'WEEKLY COMPETITIVE REPORT'!D28</f>
        <v>UNI</v>
      </c>
      <c r="E28" s="4" t="str">
        <f>'WEEKLY COMPETITIVE REPORT'!E28</f>
        <v>Karantanija</v>
      </c>
      <c r="F28" s="38">
        <f>'WEEKLY COMPETITIVE REPORT'!F28</f>
        <v>9</v>
      </c>
      <c r="G28" s="38">
        <f>'WEEKLY COMPETITIVE REPORT'!G28</f>
        <v>10</v>
      </c>
      <c r="H28" s="15">
        <f>'WEEKLY COMPETITIVE REPORT'!H28/X4</f>
        <v>853.513298928146</v>
      </c>
      <c r="I28" s="15">
        <f>'WEEKLY COMPETITIVE REPORT'!I28/X17</f>
        <v>0.4358086847073631</v>
      </c>
      <c r="J28" s="23">
        <f>'WEEKLY COMPETITIVE REPORT'!J28</f>
        <v>182</v>
      </c>
      <c r="K28" s="23">
        <f>'WEEKLY COMPETITIVE REPORT'!K28</f>
        <v>343</v>
      </c>
      <c r="L28" s="65">
        <f>'WEEKLY COMPETITIVE REPORT'!L28</f>
        <v>-53.42960288808664</v>
      </c>
      <c r="M28" s="15">
        <f t="shared" si="3"/>
        <v>85.3513298928146</v>
      </c>
      <c r="N28" s="38">
        <f>'WEEKLY COMPETITIVE REPORT'!N28</f>
        <v>10</v>
      </c>
      <c r="O28" s="15">
        <f>'WEEKLY COMPETITIVE REPORT'!O28/X4</f>
        <v>1278.2850337435489</v>
      </c>
      <c r="P28" s="15">
        <f>'WEEKLY COMPETITIVE REPORT'!P28/X17</f>
        <v>0.6384518565135305</v>
      </c>
      <c r="Q28" s="23">
        <f>'WEEKLY COMPETITIVE REPORT'!Q28</f>
        <v>264</v>
      </c>
      <c r="R28" s="23">
        <f>'WEEKLY COMPETITIVE REPORT'!R28</f>
        <v>546</v>
      </c>
      <c r="S28" s="65">
        <f>'WEEKLY COMPETITIVE REPORT'!S28</f>
        <v>-52.39034006899951</v>
      </c>
      <c r="T28" s="15">
        <f>'WEEKLY COMPETITIVE REPORT'!T28/X17</f>
        <v>39.56041535556954</v>
      </c>
      <c r="U28" s="15">
        <f t="shared" si="4"/>
        <v>127.82850337435488</v>
      </c>
      <c r="V28" s="26">
        <f t="shared" si="5"/>
        <v>1317.8454490991185</v>
      </c>
      <c r="W28" s="23">
        <f>'WEEKLY COMPETITIVE REPORT'!W28</f>
        <v>32326</v>
      </c>
      <c r="X28" s="57">
        <f>'WEEKLY COMPETITIVE REPORT'!X28</f>
        <v>32590</v>
      </c>
    </row>
    <row r="29" spans="1:24" ht="12.75">
      <c r="A29" s="51">
        <v>16</v>
      </c>
      <c r="B29" s="4">
        <f>'WEEKLY COMPETITIVE REPORT'!B29</f>
        <v>16</v>
      </c>
      <c r="C29" s="4" t="str">
        <f>'WEEKLY COMPETITIVE REPORT'!C29</f>
        <v>TWILIGHT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7</v>
      </c>
      <c r="G29" s="38">
        <f>'WEEKLY COMPETITIVE REPORT'!G29</f>
        <v>7</v>
      </c>
      <c r="H29" s="15">
        <f>'WEEKLY COMPETITIVE REPORT'!H29/X4</f>
        <v>860.1296810903798</v>
      </c>
      <c r="I29" s="15">
        <f>'WEEKLY COMPETITIVE REPORT'!I29/X17</f>
        <v>0.36532410320956576</v>
      </c>
      <c r="J29" s="23">
        <f>'WEEKLY COMPETITIVE REPORT'!J29</f>
        <v>164</v>
      </c>
      <c r="K29" s="23">
        <f>'WEEKLY COMPETITIVE REPORT'!K29</f>
        <v>242</v>
      </c>
      <c r="L29" s="65">
        <f>'WEEKLY COMPETITIVE REPORT'!L29</f>
        <v>-44.01378122308355</v>
      </c>
      <c r="M29" s="15">
        <f t="shared" si="3"/>
        <v>122.87566872719711</v>
      </c>
      <c r="N29" s="38">
        <f>'WEEKLY COMPETITIVE REPORT'!N29</f>
        <v>7</v>
      </c>
      <c r="O29" s="15">
        <f>'WEEKLY COMPETITIVE REPORT'!O29/X4</f>
        <v>1155.2203255260024</v>
      </c>
      <c r="P29" s="15">
        <f>'WEEKLY COMPETITIVE REPORT'!P29/X17</f>
        <v>0.4660163624921334</v>
      </c>
      <c r="Q29" s="23">
        <f>'WEEKLY COMPETITIVE REPORT'!Q29</f>
        <v>208</v>
      </c>
      <c r="R29" s="23">
        <f>'WEEKLY COMPETITIVE REPORT'!R29</f>
        <v>308</v>
      </c>
      <c r="S29" s="65">
        <f>'WEEKLY COMPETITIVE REPORT'!S29</f>
        <v>-41.05334233625928</v>
      </c>
      <c r="T29" s="15">
        <f>'WEEKLY COMPETITIVE REPORT'!T29/X4</f>
        <v>125791.98094481937</v>
      </c>
      <c r="U29" s="15">
        <f t="shared" si="4"/>
        <v>165.0314750751432</v>
      </c>
      <c r="V29" s="26">
        <f t="shared" si="5"/>
        <v>126947.20127034537</v>
      </c>
      <c r="W29" s="23">
        <f>'WEEKLY COMPETITIVE REPORT'!W29</f>
        <v>21448</v>
      </c>
      <c r="X29" s="57">
        <f>'WEEKLY COMPETITIVE REPORT'!X29</f>
        <v>21656</v>
      </c>
    </row>
    <row r="30" spans="1:24" ht="12.75">
      <c r="A30" s="52">
        <v>17</v>
      </c>
      <c r="B30" s="4">
        <f>'WEEKLY COMPETITIVE REPORT'!B30</f>
        <v>12</v>
      </c>
      <c r="C30" s="4" t="str">
        <f>'WEEKLY COMPETITIVE REPORT'!C30</f>
        <v>THE INTERNATIONAL</v>
      </c>
      <c r="D30" s="4" t="str">
        <f>'WEEKLY COMPETITIVE REPORT'!D30</f>
        <v>SONY</v>
      </c>
      <c r="E30" s="4" t="str">
        <f>'WEEKLY COMPETITIVE REPORT'!E30</f>
        <v>CF</v>
      </c>
      <c r="F30" s="38">
        <f>'WEEKLY COMPETITIVE REPORT'!F30</f>
        <v>6</v>
      </c>
      <c r="G30" s="38">
        <f>'WEEKLY COMPETITIVE REPORT'!G30</f>
        <v>5</v>
      </c>
      <c r="H30" s="15">
        <f>'WEEKLY COMPETITIVE REPORT'!H30/X4</f>
        <v>508.1381500595474</v>
      </c>
      <c r="I30" s="15">
        <f>'WEEKLY COMPETITIVE REPORT'!I30/X17</f>
        <v>0.48049087476400254</v>
      </c>
      <c r="J30" s="23">
        <f>'WEEKLY COMPETITIVE REPORT'!J30</f>
        <v>88</v>
      </c>
      <c r="K30" s="23">
        <f>'WEEKLY COMPETITIVE REPORT'!K30</f>
        <v>331</v>
      </c>
      <c r="L30" s="65">
        <f>'WEEKLY COMPETITIVE REPORT'!L30</f>
        <v>-74.85265225933202</v>
      </c>
      <c r="M30" s="15">
        <f t="shared" si="3"/>
        <v>101.62763001190947</v>
      </c>
      <c r="N30" s="38">
        <f>'WEEKLY COMPETITIVE REPORT'!N30</f>
        <v>5</v>
      </c>
      <c r="O30" s="15">
        <f>'WEEKLY COMPETITIVE REPORT'!O30/X4</f>
        <v>768.8236072515548</v>
      </c>
      <c r="P30" s="15">
        <f>'WEEKLY COMPETITIVE REPORT'!P30/X17</f>
        <v>0.6522970421648836</v>
      </c>
      <c r="Q30" s="23">
        <f>'WEEKLY COMPETITIVE REPORT'!Q30</f>
        <v>130</v>
      </c>
      <c r="R30" s="23">
        <f>'WEEKLY COMPETITIVE REPORT'!R30</f>
        <v>461</v>
      </c>
      <c r="S30" s="65">
        <f>'WEEKLY COMPETITIVE REPORT'!S30</f>
        <v>-71.97298601061263</v>
      </c>
      <c r="T30" s="15">
        <f>'WEEKLY COMPETITIVE REPORT'!T30/X4</f>
        <v>41283.578139473335</v>
      </c>
      <c r="U30" s="15">
        <f t="shared" si="4"/>
        <v>153.76472145031096</v>
      </c>
      <c r="V30" s="26">
        <f t="shared" si="5"/>
        <v>42052.40174672489</v>
      </c>
      <c r="W30" s="23">
        <f>'WEEKLY COMPETITIVE REPORT'!W30</f>
        <v>7080</v>
      </c>
      <c r="X30" s="57">
        <f>'WEEKLY COMPETITIVE REPORT'!X30</f>
        <v>7210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BOLT</v>
      </c>
      <c r="D31" s="4" t="str">
        <f>'WEEKLY COMPETITIVE REPORT'!D31</f>
        <v>WDI</v>
      </c>
      <c r="E31" s="4" t="str">
        <f>'WEEKLY COMPETITIVE REPORT'!E31</f>
        <v>CENEX</v>
      </c>
      <c r="F31" s="38">
        <f>'WEEKLY COMPETITIVE REPORT'!F31</f>
        <v>11</v>
      </c>
      <c r="G31" s="38">
        <f>'WEEKLY COMPETITIVE REPORT'!G31</f>
        <v>12</v>
      </c>
      <c r="H31" s="15">
        <f>'WEEKLY COMPETITIVE REPORT'!H31/X4</f>
        <v>255.39235146222043</v>
      </c>
      <c r="I31" s="15">
        <f>'WEEKLY COMPETITIVE REPORT'!I31/X17</f>
        <v>0.21239773442416615</v>
      </c>
      <c r="J31" s="23">
        <f>'WEEKLY COMPETITIVE REPORT'!J31</f>
        <v>42</v>
      </c>
      <c r="K31" s="23">
        <f>'WEEKLY COMPETITIVE REPORT'!K31</f>
        <v>246</v>
      </c>
      <c r="L31" s="65">
        <f>'WEEKLY COMPETITIVE REPORT'!L31</f>
        <v>-71.4074074074074</v>
      </c>
      <c r="M31" s="15">
        <f t="shared" si="3"/>
        <v>21.282695955185037</v>
      </c>
      <c r="N31" s="38">
        <f>'WEEKLY COMPETITIVE REPORT'!N31</f>
        <v>16</v>
      </c>
      <c r="O31" s="15">
        <f>'WEEKLY COMPETITIVE REPORT'!O31/X4</f>
        <v>549.1597194653963</v>
      </c>
      <c r="P31" s="15">
        <f>'WEEKLY COMPETITIVE REPORT'!P31/X17</f>
        <v>0.2407174323473883</v>
      </c>
      <c r="Q31" s="23">
        <f>'WEEKLY COMPETITIVE REPORT'!Q31</f>
        <v>91</v>
      </c>
      <c r="R31" s="23">
        <f>'WEEKLY COMPETITIVE REPORT'!R31</f>
        <v>265</v>
      </c>
      <c r="S31" s="65">
        <f>'WEEKLY COMPETITIVE REPORT'!S31</f>
        <v>-45.751633986928105</v>
      </c>
      <c r="T31" s="15">
        <f>'WEEKLY COMPETITIVE REPORT'!T31/X4</f>
        <v>310602.0907767633</v>
      </c>
      <c r="U31" s="15">
        <f t="shared" si="4"/>
        <v>34.32248246658727</v>
      </c>
      <c r="V31" s="26">
        <f t="shared" si="5"/>
        <v>311151.2504962287</v>
      </c>
      <c r="W31" s="23">
        <f>'WEEKLY COMPETITIVE REPORT'!W31</f>
        <v>50892</v>
      </c>
      <c r="X31" s="57">
        <f>'WEEKLY COMPETITIVE REPORT'!X31</f>
        <v>50983</v>
      </c>
    </row>
    <row r="32" spans="1:24" ht="12.75">
      <c r="A32" s="51">
        <v>19</v>
      </c>
      <c r="B32" s="4">
        <f>'WEEKLY COMPETITIVE REPORT'!B32</f>
        <v>20</v>
      </c>
      <c r="C32" s="4" t="str">
        <f>'WEEKLY COMPETITIVE REPORT'!C32</f>
        <v>SNIJEG</v>
      </c>
      <c r="D32" s="4" t="str">
        <f>'WEEKLY COMPETITIVE REPORT'!D32</f>
        <v>INDEP</v>
      </c>
      <c r="E32" s="4" t="str">
        <f>'WEEKLY COMPETITIVE REPORT'!E32</f>
        <v>CF</v>
      </c>
      <c r="F32" s="38">
        <f>'WEEKLY COMPETITIVE REPORT'!F32</f>
        <v>2</v>
      </c>
      <c r="G32" s="38">
        <f>'WEEKLY COMPETITIVE REPORT'!G32</f>
        <v>1</v>
      </c>
      <c r="H32" s="15">
        <f>'WEEKLY COMPETITIVE REPORT'!H32/X4</f>
        <v>224.95699351594547</v>
      </c>
      <c r="I32" s="15">
        <f>'WEEKLY COMPETITIVE REPORT'!I32/X17</f>
        <v>0.1274386406544997</v>
      </c>
      <c r="J32" s="23">
        <f>'WEEKLY COMPETITIVE REPORT'!J32</f>
        <v>34</v>
      </c>
      <c r="K32" s="23">
        <f>'WEEKLY COMPETITIVE REPORT'!K32</f>
        <v>85</v>
      </c>
      <c r="L32" s="65">
        <f>'WEEKLY COMPETITIVE REPORT'!L32</f>
        <v>-58.0246913580247</v>
      </c>
      <c r="M32" s="15">
        <f t="shared" si="3"/>
        <v>224.95699351594547</v>
      </c>
      <c r="N32" s="38">
        <f>'WEEKLY COMPETITIVE REPORT'!N32</f>
        <v>1</v>
      </c>
      <c r="O32" s="15">
        <f>'WEEKLY COMPETITIVE REPORT'!O32/X4</f>
        <v>332.14238454413123</v>
      </c>
      <c r="P32" s="15">
        <f>'WEEKLY COMPETITIVE REPORT'!P32/X17</f>
        <v>0.19225928256765262</v>
      </c>
      <c r="Q32" s="23">
        <f>'WEEKLY COMPETITIVE REPORT'!Q32</f>
        <v>53</v>
      </c>
      <c r="R32" s="23">
        <f>'WEEKLY COMPETITIVE REPORT'!R32</f>
        <v>131</v>
      </c>
      <c r="S32" s="65">
        <f>'WEEKLY COMPETITIVE REPORT'!S32</f>
        <v>-58.91980360065466</v>
      </c>
      <c r="T32" s="15">
        <f>'WEEKLY COMPETITIVE REPORT'!T32/X4</f>
        <v>2804.0227603546377</v>
      </c>
      <c r="U32" s="15">
        <f t="shared" si="4"/>
        <v>332.14238454413123</v>
      </c>
      <c r="V32" s="26">
        <f t="shared" si="5"/>
        <v>3136.165144898769</v>
      </c>
      <c r="W32" s="23">
        <f>'WEEKLY COMPETITIVE REPORT'!W32</f>
        <v>456</v>
      </c>
      <c r="X32" s="57">
        <f>'WEEKLY COMPETITIVE REPORT'!X32</f>
        <v>509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113</v>
      </c>
      <c r="H34" s="33">
        <f>SUM(H14:H33)</f>
        <v>175705.96797671038</v>
      </c>
      <c r="I34" s="32">
        <f>SUM(I14:I33)</f>
        <v>120586.6956091956</v>
      </c>
      <c r="J34" s="32">
        <f>SUM(J14:J33)</f>
        <v>28937</v>
      </c>
      <c r="K34" s="32">
        <f>SUM(K14:K33)</f>
        <v>20112</v>
      </c>
      <c r="L34" s="65">
        <f>'WEEKLY COMPETITIVE REPORT'!L34</f>
        <v>32.7053579459708</v>
      </c>
      <c r="M34" s="33">
        <f>H34/G34</f>
        <v>1554.9200705903575</v>
      </c>
      <c r="N34" s="41">
        <f>'WEEKLY COMPETITIVE REPORT'!N34</f>
        <v>117</v>
      </c>
      <c r="O34" s="32">
        <f>SUM(O14:O33)</f>
        <v>272033.8758766707</v>
      </c>
      <c r="P34" s="32">
        <f>SUM(P14:P33)</f>
        <v>164629.90769055948</v>
      </c>
      <c r="Q34" s="32">
        <f>SUM(Q14:Q33)</f>
        <v>46299</v>
      </c>
      <c r="R34" s="32">
        <f>SUM(R14:R33)</f>
        <v>28622</v>
      </c>
      <c r="S34" s="66">
        <f>O34/P34-100%</f>
        <v>0.652396455132497</v>
      </c>
      <c r="T34" s="32">
        <f>SUM(T14:T33)</f>
        <v>1151112.5536845087</v>
      </c>
      <c r="U34" s="33">
        <f>O34/N34</f>
        <v>2325.0758621937666</v>
      </c>
      <c r="V34" s="32">
        <f>SUM(V14:V33)</f>
        <v>1423146.4295611796</v>
      </c>
      <c r="W34" s="32">
        <f>SUM(W14:W33)</f>
        <v>231146</v>
      </c>
      <c r="X34" s="36">
        <f>SUM(X14:X33)</f>
        <v>277445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2009-04-16T12:34:26Z</dcterms:modified>
  <cp:category/>
  <cp:version/>
  <cp:contentType/>
  <cp:contentStatus/>
</cp:coreProperties>
</file>