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7550" windowHeight="1053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<sst xmlns="http://schemas.openxmlformats.org/spreadsheetml/2006/main" count="246" uniqueCount="80">
  <si>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</si>
  <si>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</si>
  <si>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</si>
  <si>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</si>
  <si>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</si>
  <si>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</si>
  <si>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</si>
  <si>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</si>
  <si>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</si>
  <si>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</si>
  <si>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</si>
  <si>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</si>
  <si>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</si>
  <si>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</si>
  <si>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</si>
  <si>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</si>
  <si>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</si>
  <si>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</si>
  <si>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</si>
  <si>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</si>
  <si>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</si>
  <si>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</si>
  <si>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</si>
  <si>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</si>
  <si>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</si>
  <si>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</si>
  <si>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</si>
  <si>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</si>
  <si>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</si>
  <si>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</si>
  <si>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</si>
  <si>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</si>
  <si>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</si>
  <si>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</si>
  <si>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</si>
  <si>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</si>
  <si>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</si>
  <si>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</si>
  <si>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</si>
  <si>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</si>
  <si>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</si>
  <si>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</si>
  <si>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</si>
  <si>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WB</t>
  </si>
  <si>
    <t>Blitz</t>
  </si>
  <si>
    <t>FOX</t>
  </si>
  <si>
    <t>INDEP</t>
  </si>
  <si>
    <t>Cinemania</t>
  </si>
  <si>
    <t>All amounts in Euro (L.C.)</t>
  </si>
  <si>
    <t>All amounts in $ US</t>
  </si>
  <si>
    <t>New</t>
  </si>
  <si>
    <t>WDI</t>
  </si>
  <si>
    <t>CENEX</t>
  </si>
  <si>
    <t>UNI</t>
  </si>
  <si>
    <t>PAR</t>
  </si>
  <si>
    <t>MONSTERS vs ALIENS</t>
  </si>
  <si>
    <t>I LOVE YOU MAN</t>
  </si>
  <si>
    <t>17 AGAIN</t>
  </si>
  <si>
    <t>DUPLICITY</t>
  </si>
  <si>
    <t>TAXI 4</t>
  </si>
  <si>
    <t>STAR TREK</t>
  </si>
  <si>
    <t>CORALINE 3D</t>
  </si>
  <si>
    <t>ANGELS &amp; DEMONS</t>
  </si>
  <si>
    <t>SONY</t>
  </si>
  <si>
    <t>MY BLOODY VALENTINE</t>
  </si>
  <si>
    <t>NIGHT AT THE MUSEUM 2</t>
  </si>
  <si>
    <t>BEVERLY HILLS CHIUHUAHUA</t>
  </si>
  <si>
    <t>STATE OF PLAY</t>
  </si>
  <si>
    <t>WRESTLER</t>
  </si>
  <si>
    <t>TERMINATOR: SALVATION</t>
  </si>
  <si>
    <t>HANGOVER</t>
  </si>
  <si>
    <t>THE BOAT THAT ROCKED</t>
  </si>
  <si>
    <t>KNOWING</t>
  </si>
  <si>
    <t>FIGHTING</t>
  </si>
  <si>
    <t>SVETI GEORGIJE UBIVA AŽDAHU</t>
  </si>
  <si>
    <t>HANNAH MONTANA: THE MOVIE</t>
  </si>
  <si>
    <t xml:space="preserve">19 - Jun   </t>
  </si>
  <si>
    <t>21 - Jun</t>
  </si>
  <si>
    <t>18 - Jun</t>
  </si>
  <si>
    <t>24 - Jun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</si>
</sst>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#,##0\ &quot;HRK&quot;;\-#,##0\ &quot;HRK&quot;"/>
    <numFmt numFmtId="187" formatCode="#,##0\ &quot;HRK&quot;;[Red]\-#,##0\ &quot;HRK&quot;"/>
    <numFmt numFmtId="188" formatCode="#,##0.00\ &quot;HRK&quot;;\-#,##0.00\ &quot;HRK&quot;"/>
    <numFmt numFmtId="189" formatCode="#,##0.00\ &quot;HRK&quot;;[Red]\-#,##0.00\ &quot;HRK&quot;"/>
    <numFmt numFmtId="190" formatCode="_-* #,##0\ &quot;HRK&quot;_-;\-* #,##0\ &quot;HRK&quot;_-;_-* &quot;-&quot;\ &quot;HRK&quot;_-;_-@_-"/>
    <numFmt numFmtId="191" formatCode="_-* #,##0\ _H_R_K_-;\-* #,##0\ _H_R_K_-;_-* &quot;-&quot;\ _H_R_K_-;_-@_-"/>
    <numFmt numFmtId="192" formatCode="_-* #,##0.00\ &quot;HRK&quot;_-;\-* #,##0.00\ &quot;HRK&quot;_-;_-* &quot;-&quot;??\ &quot;HRK&quot;_-;_-@_-"/>
    <numFmt numFmtId="193" formatCode="_-* #,##0.00\ _H_R_K_-;\-* #,##0.00\ _H_R_K_-;_-* &quot;-&quot;??\ _H_R_K_-;_-@_-"/>
    <numFmt numFmtId="194" formatCode="dd/\ mmm/\ yy"/>
    <numFmt numFmtId="195" formatCode="_(* #,##0.00_);_(* \(#,##0.00\);_(* &quot;-&quot;_);_(@_)"/>
    <numFmt numFmtId="196" formatCode="_(* #,##0_);_(* \(#,##0\);_(* &quot;-&quot;_);_(@_)"/>
    <numFmt numFmtId="197" formatCode="&quot;True&quot;;&quot;True&quot;;&quot;False&quot;"/>
    <numFmt numFmtId="198" formatCode="&quot;On&quot;;&quot;On&quot;;&quot;Off&quot;"/>
    <numFmt numFmtId="199" formatCode="#,##0\ _S_I_T"/>
    <numFmt numFmtId="200" formatCode="_(* #,##0.00_);_(* \(#,##0.00\);_(* &quot;-&quot;??_);_(@_)"/>
    <numFmt numFmtId="201" formatCode="#.000;\-#.000"/>
    <numFmt numFmtId="202" formatCode="_-* #,##0\ _S_I_T_-;\-* #,##0\ _S_I_T_-;_-* &quot;-&quot;??\ _S_I_T_-;_-@_-"/>
    <numFmt numFmtId="203" formatCode="_(&quot;$&quot;* #,##0.00_);_(&quot;$&quot;* \(#,##0.00\);_(&quot;$&quot;* &quot;-&quot;??_);_(@_)"/>
    <numFmt numFmtId="204" formatCode="_(&quot;$&quot;* #,##0_);_(&quot;$&quot;* \(#,##0\);_(&quot;$&quot;* &quot;-&quot;_);_(@_)"/>
    <numFmt numFmtId="205" formatCode="#,##0.00&quot;Sk&quot;_);[Red]\(#,##0.00&quot;Sk&quot;\)"/>
    <numFmt numFmtId="206" formatCode="#,##0&quot;Sk&quot;_);[Red]\(#,##0&quot;Sk&quot;\)"/>
    <numFmt numFmtId="207" formatCode="#,##0.00\ [$SIT-424];\-#,##0.00\ [$SIT-424]"/>
    <numFmt numFmtId="208" formatCode="0.0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11" fillId="0" borderId="0" applyNumberFormat="0" applyFill="0" applyBorder="0" applyAlignment="0" applyProtection="0"/>
    <xf numFmtId="0" fontId="28" fillId="16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7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94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8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8" xfId="0" applyNumberFormat="1" applyFont="1" applyBorder="1" applyAlignment="1" applyProtection="1">
      <alignment horizontal="right"/>
      <protection locked="0"/>
    </xf>
    <xf numFmtId="3" fontId="6" fillId="0" borderId="38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Border="1" applyAlignment="1" quotePrefix="1">
      <alignment horizontal="right"/>
    </xf>
    <xf numFmtId="3" fontId="6" fillId="0" borderId="13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16" fontId="5" fillId="0" borderId="12" xfId="0" applyNumberFormat="1" applyFont="1" applyBorder="1" applyAlignment="1" quotePrefix="1">
      <alignment/>
    </xf>
    <xf numFmtId="3" fontId="6" fillId="0" borderId="13" xfId="0" applyNumberFormat="1" applyFont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16" fontId="5" fillId="0" borderId="15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33" xfId="0" applyNumberFormat="1" applyFont="1" applyBorder="1" applyAlignment="1" quotePrefix="1">
      <alignment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Followed Hyperlink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X40"/>
  <sheetViews>
    <sheetView showGridLines="0" tabSelected="1" zoomScalePageLayoutView="0" workbookViewId="0" topLeftCell="A4">
      <selection activeCell="M8" sqref="M8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281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92" t="s">
        <v>76</v>
      </c>
      <c r="K4" s="21"/>
      <c r="L4" s="93" t="s">
        <v>77</v>
      </c>
      <c r="M4" s="27"/>
      <c r="N4" s="9"/>
      <c r="O4" s="9"/>
      <c r="P4" s="9"/>
      <c r="Q4" s="9"/>
      <c r="R4" s="9"/>
      <c r="S4" s="9"/>
      <c r="T4" s="30"/>
      <c r="U4" s="40"/>
      <c r="V4" s="61" t="s">
        <v>3</v>
      </c>
      <c r="W4" s="22" t="s">
        <v>0</v>
      </c>
      <c r="X4" s="73">
        <v>0.7096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89" t="s">
        <v>78</v>
      </c>
      <c r="K5" s="8"/>
      <c r="L5" s="94" t="s">
        <v>79</v>
      </c>
      <c r="M5" s="27"/>
      <c r="N5" s="9"/>
      <c r="O5" s="9"/>
      <c r="P5" s="9"/>
      <c r="Q5" s="9"/>
      <c r="R5" s="9"/>
      <c r="S5" s="9"/>
      <c r="T5" s="30"/>
      <c r="U5" s="30"/>
      <c r="V5" s="72"/>
      <c r="W5" s="21"/>
      <c r="X5" s="71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">
        <v>6</v>
      </c>
      <c r="H7" s="9"/>
      <c r="I7" s="10" t="s">
        <v>7</v>
      </c>
      <c r="J7" s="42">
        <v>25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v>39989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48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24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74">
        <v>1</v>
      </c>
      <c r="B14" s="74">
        <v>1</v>
      </c>
      <c r="C14" s="4" t="s">
        <v>70</v>
      </c>
      <c r="D14" s="16" t="s">
        <v>43</v>
      </c>
      <c r="E14" s="16" t="s">
        <v>44</v>
      </c>
      <c r="F14" s="38">
        <v>2</v>
      </c>
      <c r="G14" s="38">
        <v>6</v>
      </c>
      <c r="H14" s="25">
        <v>27743</v>
      </c>
      <c r="I14" s="25">
        <v>15379</v>
      </c>
      <c r="J14" s="86">
        <v>6072</v>
      </c>
      <c r="K14" s="86">
        <v>3822</v>
      </c>
      <c r="L14" s="65">
        <f>(H14/I14*100)-100</f>
        <v>80.39534430066973</v>
      </c>
      <c r="M14" s="15">
        <f aca="true" t="shared" si="0" ref="M14:M21">H14/G14</f>
        <v>4623.833333333333</v>
      </c>
      <c r="N14" s="75">
        <v>6</v>
      </c>
      <c r="O14" s="15">
        <v>52361</v>
      </c>
      <c r="P14" s="15">
        <v>27994</v>
      </c>
      <c r="Q14" s="15">
        <v>12583</v>
      </c>
      <c r="R14" s="15">
        <v>7471</v>
      </c>
      <c r="S14" s="65">
        <f>(O14/P14*100)-100</f>
        <v>87.04365221118812</v>
      </c>
      <c r="T14" s="95">
        <v>29637</v>
      </c>
      <c r="U14" s="15">
        <f aca="true" t="shared" si="1" ref="U14:U34">O14/N14</f>
        <v>8726.833333333334</v>
      </c>
      <c r="V14" s="76">
        <f aca="true" t="shared" si="2" ref="V14:V33">SUM(T14,O14)</f>
        <v>81998</v>
      </c>
      <c r="W14" s="76">
        <v>8015</v>
      </c>
      <c r="X14" s="77">
        <f aca="true" t="shared" si="3" ref="X14:X33">SUM(W14,Q14)</f>
        <v>20598</v>
      </c>
    </row>
    <row r="15" spans="1:24" ht="12.75">
      <c r="A15" s="74">
        <v>2</v>
      </c>
      <c r="B15" s="51" t="s">
        <v>50</v>
      </c>
      <c r="C15" s="4" t="s">
        <v>75</v>
      </c>
      <c r="D15" s="16" t="s">
        <v>51</v>
      </c>
      <c r="E15" s="16" t="s">
        <v>52</v>
      </c>
      <c r="F15" s="38">
        <v>1</v>
      </c>
      <c r="G15" s="38">
        <v>8</v>
      </c>
      <c r="H15" s="25">
        <v>16233</v>
      </c>
      <c r="I15" s="25"/>
      <c r="J15" s="15">
        <v>3767</v>
      </c>
      <c r="K15" s="15"/>
      <c r="L15" s="65"/>
      <c r="M15" s="15">
        <f t="shared" si="0"/>
        <v>2029.125</v>
      </c>
      <c r="N15" s="75">
        <v>8</v>
      </c>
      <c r="O15" s="15">
        <v>29625</v>
      </c>
      <c r="P15" s="15"/>
      <c r="Q15" s="15">
        <v>7341</v>
      </c>
      <c r="R15" s="15"/>
      <c r="S15" s="65"/>
      <c r="T15" s="79">
        <v>1687</v>
      </c>
      <c r="U15" s="15">
        <f t="shared" si="1"/>
        <v>3703.125</v>
      </c>
      <c r="V15" s="79">
        <f t="shared" si="2"/>
        <v>31312</v>
      </c>
      <c r="W15" s="79">
        <v>916</v>
      </c>
      <c r="X15" s="80">
        <f t="shared" si="3"/>
        <v>8257</v>
      </c>
    </row>
    <row r="16" spans="1:24" ht="12.75">
      <c r="A16" s="74">
        <v>3</v>
      </c>
      <c r="B16" s="74">
        <v>2</v>
      </c>
      <c r="C16" s="4" t="s">
        <v>62</v>
      </c>
      <c r="D16" s="16" t="s">
        <v>63</v>
      </c>
      <c r="E16" s="16" t="s">
        <v>42</v>
      </c>
      <c r="F16" s="38">
        <v>6</v>
      </c>
      <c r="G16" s="38">
        <v>15</v>
      </c>
      <c r="H16" s="25">
        <v>16007</v>
      </c>
      <c r="I16" s="25">
        <v>12674</v>
      </c>
      <c r="J16" s="86">
        <v>3540</v>
      </c>
      <c r="K16" s="86">
        <v>3207</v>
      </c>
      <c r="L16" s="65">
        <f>(H16/I16*100)-100</f>
        <v>26.297932775761396</v>
      </c>
      <c r="M16" s="15">
        <f t="shared" si="0"/>
        <v>1067.1333333333334</v>
      </c>
      <c r="N16" s="38">
        <v>15</v>
      </c>
      <c r="O16" s="23">
        <v>27195</v>
      </c>
      <c r="P16" s="23">
        <v>21495</v>
      </c>
      <c r="Q16" s="23">
        <v>6404</v>
      </c>
      <c r="R16" s="23">
        <v>5648</v>
      </c>
      <c r="S16" s="65">
        <f>(O16/P16*100)-100</f>
        <v>26.517794836008378</v>
      </c>
      <c r="T16" s="79">
        <v>266251</v>
      </c>
      <c r="U16" s="15">
        <f t="shared" si="1"/>
        <v>1813</v>
      </c>
      <c r="V16" s="79">
        <f t="shared" si="2"/>
        <v>293446</v>
      </c>
      <c r="W16" s="79">
        <v>69833</v>
      </c>
      <c r="X16" s="80">
        <f t="shared" si="3"/>
        <v>76237</v>
      </c>
    </row>
    <row r="17" spans="1:24" ht="12.75">
      <c r="A17" s="74">
        <v>4</v>
      </c>
      <c r="B17" s="74">
        <v>3</v>
      </c>
      <c r="C17" s="4" t="s">
        <v>69</v>
      </c>
      <c r="D17" s="16" t="s">
        <v>63</v>
      </c>
      <c r="E17" s="16" t="s">
        <v>42</v>
      </c>
      <c r="F17" s="38">
        <v>3</v>
      </c>
      <c r="G17" s="38">
        <v>13</v>
      </c>
      <c r="H17" s="25">
        <v>12876</v>
      </c>
      <c r="I17" s="25">
        <v>10992</v>
      </c>
      <c r="J17" s="15">
        <v>2858</v>
      </c>
      <c r="K17" s="15">
        <v>2709</v>
      </c>
      <c r="L17" s="65">
        <f>(H17/I17*100)-100</f>
        <v>17.139737991266372</v>
      </c>
      <c r="M17" s="15">
        <f t="shared" si="0"/>
        <v>990.4615384615385</v>
      </c>
      <c r="N17" s="75">
        <v>13</v>
      </c>
      <c r="O17" s="15">
        <v>19866</v>
      </c>
      <c r="P17" s="15">
        <v>17515</v>
      </c>
      <c r="Q17" s="15">
        <v>4685</v>
      </c>
      <c r="R17" s="15">
        <v>4572</v>
      </c>
      <c r="S17" s="65">
        <f>(O17/P17*100)-100</f>
        <v>13.422780473879527</v>
      </c>
      <c r="T17" s="79">
        <v>64969</v>
      </c>
      <c r="U17" s="15">
        <f t="shared" si="1"/>
        <v>1528.1538461538462</v>
      </c>
      <c r="V17" s="79">
        <f t="shared" si="2"/>
        <v>84835</v>
      </c>
      <c r="W17" s="79">
        <v>16926</v>
      </c>
      <c r="X17" s="80">
        <f t="shared" si="3"/>
        <v>21611</v>
      </c>
    </row>
    <row r="18" spans="1:24" ht="13.5" customHeight="1">
      <c r="A18" s="74">
        <v>5</v>
      </c>
      <c r="B18" s="74" t="s">
        <v>50</v>
      </c>
      <c r="C18" s="4" t="s">
        <v>73</v>
      </c>
      <c r="D18" s="16" t="s">
        <v>53</v>
      </c>
      <c r="E18" s="16" t="s">
        <v>36</v>
      </c>
      <c r="F18" s="38">
        <v>1</v>
      </c>
      <c r="G18" s="38">
        <v>6</v>
      </c>
      <c r="H18" s="15">
        <v>7914</v>
      </c>
      <c r="I18" s="15"/>
      <c r="J18" s="87">
        <v>1732</v>
      </c>
      <c r="K18" s="87"/>
      <c r="L18" s="65"/>
      <c r="M18" s="15">
        <f t="shared" si="0"/>
        <v>1319</v>
      </c>
      <c r="N18" s="39">
        <v>6</v>
      </c>
      <c r="O18" s="15">
        <v>14016</v>
      </c>
      <c r="P18" s="15"/>
      <c r="Q18" s="15">
        <v>3357</v>
      </c>
      <c r="R18" s="15"/>
      <c r="S18" s="65"/>
      <c r="T18" s="79">
        <v>619</v>
      </c>
      <c r="U18" s="15">
        <f t="shared" si="1"/>
        <v>2336</v>
      </c>
      <c r="V18" s="79">
        <f t="shared" si="2"/>
        <v>14635</v>
      </c>
      <c r="W18" s="79">
        <v>159</v>
      </c>
      <c r="X18" s="80">
        <f t="shared" si="3"/>
        <v>3516</v>
      </c>
    </row>
    <row r="19" spans="1:24" ht="12.75">
      <c r="A19" s="74">
        <v>6</v>
      </c>
      <c r="B19" s="74">
        <v>4</v>
      </c>
      <c r="C19" s="4" t="s">
        <v>65</v>
      </c>
      <c r="D19" s="16" t="s">
        <v>45</v>
      </c>
      <c r="E19" s="16" t="s">
        <v>42</v>
      </c>
      <c r="F19" s="38">
        <v>5</v>
      </c>
      <c r="G19" s="38">
        <v>11</v>
      </c>
      <c r="H19" s="15">
        <v>8135</v>
      </c>
      <c r="I19" s="15">
        <v>5825</v>
      </c>
      <c r="J19" s="15">
        <v>1906</v>
      </c>
      <c r="K19" s="15">
        <v>1620</v>
      </c>
      <c r="L19" s="65">
        <f>(H19/I19*100)-100</f>
        <v>39.65665236051504</v>
      </c>
      <c r="M19" s="15">
        <f t="shared" si="0"/>
        <v>739.5454545454545</v>
      </c>
      <c r="N19" s="38">
        <v>11</v>
      </c>
      <c r="O19" s="15">
        <v>13551</v>
      </c>
      <c r="P19" s="15">
        <v>9131</v>
      </c>
      <c r="Q19" s="15">
        <v>3286</v>
      </c>
      <c r="R19" s="15">
        <v>2625</v>
      </c>
      <c r="S19" s="65">
        <f>(O19/P19*100)-100</f>
        <v>48.406527214981935</v>
      </c>
      <c r="T19" s="88">
        <v>66734</v>
      </c>
      <c r="U19" s="15">
        <f t="shared" si="1"/>
        <v>1231.909090909091</v>
      </c>
      <c r="V19" s="79">
        <f t="shared" si="2"/>
        <v>80285</v>
      </c>
      <c r="W19" s="79">
        <v>17728</v>
      </c>
      <c r="X19" s="80">
        <f t="shared" si="3"/>
        <v>21014</v>
      </c>
    </row>
    <row r="20" spans="1:24" ht="12.75">
      <c r="A20" s="74">
        <v>7</v>
      </c>
      <c r="B20" s="74">
        <v>5</v>
      </c>
      <c r="C20" s="4" t="s">
        <v>64</v>
      </c>
      <c r="D20" s="16" t="s">
        <v>46</v>
      </c>
      <c r="E20" s="16" t="s">
        <v>44</v>
      </c>
      <c r="F20" s="38">
        <v>5</v>
      </c>
      <c r="G20" s="38">
        <v>4</v>
      </c>
      <c r="H20" s="15">
        <v>4697</v>
      </c>
      <c r="I20" s="15">
        <v>4567</v>
      </c>
      <c r="J20" s="25">
        <v>879</v>
      </c>
      <c r="K20" s="25">
        <v>874</v>
      </c>
      <c r="L20" s="65">
        <f>(H20/I20*100)-100</f>
        <v>2.8465075541931384</v>
      </c>
      <c r="M20" s="15">
        <f t="shared" si="0"/>
        <v>1174.25</v>
      </c>
      <c r="N20" s="39">
        <v>4</v>
      </c>
      <c r="O20" s="15">
        <v>8649</v>
      </c>
      <c r="P20" s="15">
        <v>6769</v>
      </c>
      <c r="Q20" s="15">
        <v>1736</v>
      </c>
      <c r="R20" s="15">
        <v>1405</v>
      </c>
      <c r="S20" s="65">
        <f>(O20/P20*100)-100</f>
        <v>27.77367410252623</v>
      </c>
      <c r="T20" s="79">
        <v>49107</v>
      </c>
      <c r="U20" s="15">
        <f t="shared" si="1"/>
        <v>2162.25</v>
      </c>
      <c r="V20" s="79">
        <f t="shared" si="2"/>
        <v>57756</v>
      </c>
      <c r="W20" s="79">
        <v>9976</v>
      </c>
      <c r="X20" s="80">
        <f t="shared" si="3"/>
        <v>11712</v>
      </c>
    </row>
    <row r="21" spans="1:24" ht="12.75">
      <c r="A21" s="74">
        <v>8</v>
      </c>
      <c r="B21" s="74">
        <v>6</v>
      </c>
      <c r="C21" s="4" t="s">
        <v>71</v>
      </c>
      <c r="D21" s="16" t="s">
        <v>53</v>
      </c>
      <c r="E21" s="16" t="s">
        <v>36</v>
      </c>
      <c r="F21" s="38">
        <v>2</v>
      </c>
      <c r="G21" s="38">
        <v>9</v>
      </c>
      <c r="H21" s="23">
        <v>4877</v>
      </c>
      <c r="I21" s="23">
        <v>3602</v>
      </c>
      <c r="J21" s="85">
        <v>1059</v>
      </c>
      <c r="K21" s="85">
        <v>911</v>
      </c>
      <c r="L21" s="65">
        <f>(H21/I21*100)-100</f>
        <v>35.39700166574124</v>
      </c>
      <c r="M21" s="15">
        <f t="shared" si="0"/>
        <v>541.8888888888889</v>
      </c>
      <c r="N21" s="75">
        <v>9</v>
      </c>
      <c r="O21" s="15">
        <v>8426</v>
      </c>
      <c r="P21" s="15">
        <v>6268</v>
      </c>
      <c r="Q21" s="15">
        <v>1970</v>
      </c>
      <c r="R21" s="15">
        <v>1708</v>
      </c>
      <c r="S21" s="65">
        <f>(O21/P21*100)-100</f>
        <v>34.42884492661136</v>
      </c>
      <c r="T21" s="79">
        <v>7026</v>
      </c>
      <c r="U21" s="15">
        <f t="shared" si="1"/>
        <v>936.2222222222222</v>
      </c>
      <c r="V21" s="79">
        <f t="shared" si="2"/>
        <v>15452</v>
      </c>
      <c r="W21" s="79">
        <v>1976</v>
      </c>
      <c r="X21" s="80">
        <f t="shared" si="3"/>
        <v>3946</v>
      </c>
    </row>
    <row r="22" spans="1:24" ht="12.75">
      <c r="A22" s="74">
        <v>9</v>
      </c>
      <c r="B22" s="74" t="s">
        <v>50</v>
      </c>
      <c r="C22" s="4" t="s">
        <v>72</v>
      </c>
      <c r="D22" s="16" t="s">
        <v>46</v>
      </c>
      <c r="E22" s="16" t="s">
        <v>44</v>
      </c>
      <c r="F22" s="38">
        <v>1</v>
      </c>
      <c r="G22" s="38">
        <v>3</v>
      </c>
      <c r="H22" s="15">
        <v>4239</v>
      </c>
      <c r="I22" s="15"/>
      <c r="J22" s="91">
        <v>1017</v>
      </c>
      <c r="K22" s="91"/>
      <c r="L22" s="65"/>
      <c r="M22" s="15"/>
      <c r="N22" s="75">
        <v>3</v>
      </c>
      <c r="O22" s="78">
        <v>6738</v>
      </c>
      <c r="P22" s="78"/>
      <c r="Q22" s="78">
        <v>1791</v>
      </c>
      <c r="R22" s="78"/>
      <c r="S22" s="65"/>
      <c r="T22" s="79"/>
      <c r="U22" s="15">
        <f t="shared" si="1"/>
        <v>2246</v>
      </c>
      <c r="V22" s="79">
        <f t="shared" si="2"/>
        <v>6738</v>
      </c>
      <c r="W22" s="79"/>
      <c r="X22" s="80">
        <f t="shared" si="3"/>
        <v>1791</v>
      </c>
    </row>
    <row r="23" spans="1:24" ht="12.75">
      <c r="A23" s="74">
        <v>10</v>
      </c>
      <c r="B23" s="74">
        <v>7</v>
      </c>
      <c r="C23" s="4" t="s">
        <v>66</v>
      </c>
      <c r="D23" s="16" t="s">
        <v>51</v>
      </c>
      <c r="E23" s="16" t="s">
        <v>52</v>
      </c>
      <c r="F23" s="38">
        <v>5</v>
      </c>
      <c r="G23" s="38">
        <v>6</v>
      </c>
      <c r="H23" s="25">
        <v>3773</v>
      </c>
      <c r="I23" s="25">
        <v>2808</v>
      </c>
      <c r="J23" s="86">
        <v>895</v>
      </c>
      <c r="K23" s="86">
        <v>708</v>
      </c>
      <c r="L23" s="65">
        <f aca="true" t="shared" si="4" ref="L23:L28">(H23/I23*100)-100</f>
        <v>34.36609686609685</v>
      </c>
      <c r="M23" s="15">
        <f aca="true" t="shared" si="5" ref="M23:M34">H23/G23</f>
        <v>628.8333333333334</v>
      </c>
      <c r="N23" s="38">
        <v>6</v>
      </c>
      <c r="O23" s="23">
        <v>6116</v>
      </c>
      <c r="P23" s="23">
        <v>4508</v>
      </c>
      <c r="Q23" s="23">
        <v>1505</v>
      </c>
      <c r="R23" s="23">
        <v>1263</v>
      </c>
      <c r="S23" s="65">
        <f aca="true" t="shared" si="6" ref="S23:S28">(O23/P23*100)-100</f>
        <v>35.66992014196984</v>
      </c>
      <c r="T23" s="79">
        <v>26131</v>
      </c>
      <c r="U23" s="15">
        <f t="shared" si="1"/>
        <v>1019.3333333333334</v>
      </c>
      <c r="V23" s="79">
        <f t="shared" si="2"/>
        <v>32247</v>
      </c>
      <c r="W23" s="79">
        <v>7160</v>
      </c>
      <c r="X23" s="80">
        <f t="shared" si="3"/>
        <v>8665</v>
      </c>
    </row>
    <row r="24" spans="1:24" ht="12.75">
      <c r="A24" s="74">
        <v>11</v>
      </c>
      <c r="B24" s="74">
        <v>8</v>
      </c>
      <c r="C24" s="4" t="s">
        <v>61</v>
      </c>
      <c r="D24" s="16" t="s">
        <v>53</v>
      </c>
      <c r="E24" s="16" t="s">
        <v>36</v>
      </c>
      <c r="F24" s="38">
        <v>6</v>
      </c>
      <c r="G24" s="38">
        <v>9</v>
      </c>
      <c r="H24" s="25">
        <v>3187</v>
      </c>
      <c r="I24" s="25">
        <v>1656</v>
      </c>
      <c r="J24" s="96">
        <v>489</v>
      </c>
      <c r="K24" s="96">
        <v>335</v>
      </c>
      <c r="L24" s="65">
        <f t="shared" si="4"/>
        <v>92.45169082125605</v>
      </c>
      <c r="M24" s="15">
        <f t="shared" si="5"/>
        <v>354.1111111111111</v>
      </c>
      <c r="N24" s="39">
        <v>9</v>
      </c>
      <c r="O24" s="15">
        <v>5534</v>
      </c>
      <c r="P24" s="15">
        <v>3655</v>
      </c>
      <c r="Q24" s="15">
        <v>882</v>
      </c>
      <c r="R24" s="15">
        <v>750</v>
      </c>
      <c r="S24" s="65">
        <f t="shared" si="6"/>
        <v>51.40902872777019</v>
      </c>
      <c r="T24" s="79">
        <v>34332</v>
      </c>
      <c r="U24" s="15">
        <f t="shared" si="1"/>
        <v>614.8888888888889</v>
      </c>
      <c r="V24" s="79">
        <f t="shared" si="2"/>
        <v>39866</v>
      </c>
      <c r="W24" s="79">
        <v>6766</v>
      </c>
      <c r="X24" s="80">
        <f t="shared" si="3"/>
        <v>7648</v>
      </c>
    </row>
    <row r="25" spans="1:24" ht="12.75" customHeight="1">
      <c r="A25" s="52">
        <v>12</v>
      </c>
      <c r="B25" s="74">
        <v>9</v>
      </c>
      <c r="C25" s="4" t="s">
        <v>67</v>
      </c>
      <c r="D25" s="16" t="s">
        <v>53</v>
      </c>
      <c r="E25" s="16" t="s">
        <v>36</v>
      </c>
      <c r="F25" s="38">
        <v>4</v>
      </c>
      <c r="G25" s="38">
        <v>7</v>
      </c>
      <c r="H25" s="25">
        <v>2600</v>
      </c>
      <c r="I25" s="25">
        <v>1746</v>
      </c>
      <c r="J25" s="25">
        <v>517</v>
      </c>
      <c r="K25" s="25">
        <v>430</v>
      </c>
      <c r="L25" s="65">
        <f t="shared" si="4"/>
        <v>48.91179839633449</v>
      </c>
      <c r="M25" s="15">
        <f t="shared" si="5"/>
        <v>371.42857142857144</v>
      </c>
      <c r="N25" s="38">
        <v>7</v>
      </c>
      <c r="O25" s="23">
        <v>5013</v>
      </c>
      <c r="P25" s="23">
        <v>3182</v>
      </c>
      <c r="Q25" s="25">
        <v>1065</v>
      </c>
      <c r="R25" s="25">
        <v>829</v>
      </c>
      <c r="S25" s="67">
        <f t="shared" si="6"/>
        <v>57.54242614707732</v>
      </c>
      <c r="T25" s="81">
        <v>19385</v>
      </c>
      <c r="U25" s="15">
        <f t="shared" si="1"/>
        <v>716.1428571428571</v>
      </c>
      <c r="V25" s="79">
        <f t="shared" si="2"/>
        <v>24398</v>
      </c>
      <c r="W25" s="79">
        <v>4944</v>
      </c>
      <c r="X25" s="80">
        <f t="shared" si="3"/>
        <v>6009</v>
      </c>
    </row>
    <row r="26" spans="1:24" ht="12.75" customHeight="1">
      <c r="A26" s="74">
        <v>13</v>
      </c>
      <c r="B26" s="74">
        <v>10</v>
      </c>
      <c r="C26" s="4" t="s">
        <v>57</v>
      </c>
      <c r="D26" s="16" t="s">
        <v>43</v>
      </c>
      <c r="E26" s="16" t="s">
        <v>44</v>
      </c>
      <c r="F26" s="38">
        <v>8</v>
      </c>
      <c r="G26" s="38">
        <v>6</v>
      </c>
      <c r="H26" s="15">
        <v>2189</v>
      </c>
      <c r="I26" s="15">
        <v>1149</v>
      </c>
      <c r="J26" s="85">
        <v>565</v>
      </c>
      <c r="K26" s="85">
        <v>288</v>
      </c>
      <c r="L26" s="65">
        <f t="shared" si="4"/>
        <v>90.51348999129678</v>
      </c>
      <c r="M26" s="15">
        <f t="shared" si="5"/>
        <v>364.8333333333333</v>
      </c>
      <c r="N26" s="75">
        <v>6</v>
      </c>
      <c r="O26" s="23">
        <v>4339</v>
      </c>
      <c r="P26" s="23">
        <v>2636</v>
      </c>
      <c r="Q26" s="23">
        <v>1258</v>
      </c>
      <c r="R26" s="23">
        <v>776</v>
      </c>
      <c r="S26" s="67">
        <f t="shared" si="6"/>
        <v>64.60546282245826</v>
      </c>
      <c r="T26" s="81">
        <v>65594</v>
      </c>
      <c r="U26" s="15">
        <f t="shared" si="1"/>
        <v>723.1666666666666</v>
      </c>
      <c r="V26" s="79">
        <f t="shared" si="2"/>
        <v>69933</v>
      </c>
      <c r="W26" s="79">
        <v>16451</v>
      </c>
      <c r="X26" s="80">
        <f t="shared" si="3"/>
        <v>17709</v>
      </c>
    </row>
    <row r="27" spans="1:24" ht="12.75">
      <c r="A27" s="74">
        <v>14</v>
      </c>
      <c r="B27" s="74">
        <v>18</v>
      </c>
      <c r="C27" s="4" t="s">
        <v>55</v>
      </c>
      <c r="D27" s="16" t="s">
        <v>54</v>
      </c>
      <c r="E27" s="16" t="s">
        <v>36</v>
      </c>
      <c r="F27" s="38">
        <v>12</v>
      </c>
      <c r="G27" s="38">
        <v>13</v>
      </c>
      <c r="H27" s="25">
        <v>2683</v>
      </c>
      <c r="I27" s="25">
        <v>335</v>
      </c>
      <c r="J27" s="90">
        <v>406</v>
      </c>
      <c r="K27" s="90">
        <v>66</v>
      </c>
      <c r="L27" s="65">
        <f t="shared" si="4"/>
        <v>700.8955223880598</v>
      </c>
      <c r="M27" s="15">
        <f t="shared" si="5"/>
        <v>206.3846153846154</v>
      </c>
      <c r="N27" s="75">
        <v>13</v>
      </c>
      <c r="O27" s="23">
        <v>4040</v>
      </c>
      <c r="P27" s="23">
        <v>498</v>
      </c>
      <c r="Q27" s="23">
        <v>631</v>
      </c>
      <c r="R27" s="23">
        <v>96</v>
      </c>
      <c r="S27" s="67">
        <f t="shared" si="6"/>
        <v>711.2449799196787</v>
      </c>
      <c r="T27" s="79">
        <v>164633</v>
      </c>
      <c r="U27" s="15">
        <f t="shared" si="1"/>
        <v>310.7692307692308</v>
      </c>
      <c r="V27" s="79">
        <f t="shared" si="2"/>
        <v>168673</v>
      </c>
      <c r="W27" s="81">
        <v>28996</v>
      </c>
      <c r="X27" s="80">
        <f t="shared" si="3"/>
        <v>29627</v>
      </c>
    </row>
    <row r="28" spans="1:24" ht="12.75">
      <c r="A28" s="74">
        <v>15</v>
      </c>
      <c r="B28" s="52">
        <v>12</v>
      </c>
      <c r="C28" s="4" t="s">
        <v>56</v>
      </c>
      <c r="D28" s="16" t="s">
        <v>54</v>
      </c>
      <c r="E28" s="16" t="s">
        <v>36</v>
      </c>
      <c r="F28" s="38">
        <v>9</v>
      </c>
      <c r="G28" s="38">
        <v>9</v>
      </c>
      <c r="H28" s="25">
        <v>1586</v>
      </c>
      <c r="I28" s="25">
        <v>1050</v>
      </c>
      <c r="J28" s="25">
        <v>322</v>
      </c>
      <c r="K28" s="25">
        <v>264</v>
      </c>
      <c r="L28" s="65">
        <f t="shared" si="4"/>
        <v>51.047619047619065</v>
      </c>
      <c r="M28" s="15">
        <f t="shared" si="5"/>
        <v>176.22222222222223</v>
      </c>
      <c r="N28" s="39">
        <v>9</v>
      </c>
      <c r="O28" s="15">
        <v>2883</v>
      </c>
      <c r="P28" s="15">
        <v>1994</v>
      </c>
      <c r="Q28" s="15">
        <v>623</v>
      </c>
      <c r="R28" s="15">
        <v>529</v>
      </c>
      <c r="S28" s="67">
        <f t="shared" si="6"/>
        <v>44.58375125376128</v>
      </c>
      <c r="T28" s="79">
        <v>101506</v>
      </c>
      <c r="U28" s="15">
        <f t="shared" si="1"/>
        <v>320.3333333333333</v>
      </c>
      <c r="V28" s="79">
        <f t="shared" si="2"/>
        <v>104389</v>
      </c>
      <c r="W28" s="81">
        <v>24785</v>
      </c>
      <c r="X28" s="80">
        <f t="shared" si="3"/>
        <v>25408</v>
      </c>
    </row>
    <row r="29" spans="1:24" ht="12.75">
      <c r="A29" s="74">
        <v>16</v>
      </c>
      <c r="B29" s="74" t="s">
        <v>50</v>
      </c>
      <c r="C29" s="4" t="s">
        <v>74</v>
      </c>
      <c r="D29" s="16" t="s">
        <v>46</v>
      </c>
      <c r="E29" s="16" t="s">
        <v>47</v>
      </c>
      <c r="F29" s="38">
        <v>1</v>
      </c>
      <c r="G29" s="38">
        <v>2</v>
      </c>
      <c r="H29" s="25">
        <v>983</v>
      </c>
      <c r="I29" s="25"/>
      <c r="J29" s="15">
        <v>207</v>
      </c>
      <c r="K29" s="15"/>
      <c r="L29" s="65"/>
      <c r="M29" s="15">
        <f t="shared" si="5"/>
        <v>491.5</v>
      </c>
      <c r="N29" s="75">
        <v>2</v>
      </c>
      <c r="O29" s="23">
        <v>1919</v>
      </c>
      <c r="P29" s="23"/>
      <c r="Q29" s="23">
        <v>437</v>
      </c>
      <c r="R29" s="23"/>
      <c r="S29" s="65"/>
      <c r="T29" s="79">
        <v>833</v>
      </c>
      <c r="U29" s="15">
        <f t="shared" si="1"/>
        <v>959.5</v>
      </c>
      <c r="V29" s="79">
        <f t="shared" si="2"/>
        <v>2752</v>
      </c>
      <c r="W29" s="81">
        <v>190</v>
      </c>
      <c r="X29" s="80">
        <f t="shared" si="3"/>
        <v>627</v>
      </c>
    </row>
    <row r="30" spans="1:24" ht="12.75">
      <c r="A30" s="74">
        <v>17</v>
      </c>
      <c r="B30" s="74">
        <v>13</v>
      </c>
      <c r="C30" s="4" t="s">
        <v>60</v>
      </c>
      <c r="D30" s="16" t="s">
        <v>54</v>
      </c>
      <c r="E30" s="16" t="s">
        <v>36</v>
      </c>
      <c r="F30" s="38">
        <v>8</v>
      </c>
      <c r="G30" s="38">
        <v>5</v>
      </c>
      <c r="H30" s="15">
        <v>1207</v>
      </c>
      <c r="I30" s="15">
        <v>760</v>
      </c>
      <c r="J30" s="86">
        <v>251</v>
      </c>
      <c r="K30" s="86">
        <v>192</v>
      </c>
      <c r="L30" s="65">
        <f>(H30/I30*100)-100</f>
        <v>58.81578947368422</v>
      </c>
      <c r="M30" s="15">
        <f t="shared" si="5"/>
        <v>241.4</v>
      </c>
      <c r="N30" s="75">
        <v>5</v>
      </c>
      <c r="O30" s="23">
        <v>1803</v>
      </c>
      <c r="P30" s="23">
        <v>1640</v>
      </c>
      <c r="Q30" s="23">
        <v>402</v>
      </c>
      <c r="R30" s="23">
        <v>431</v>
      </c>
      <c r="S30" s="65">
        <f>(O30/P30*100)-100</f>
        <v>9.939024390243901</v>
      </c>
      <c r="T30" s="87">
        <v>53958</v>
      </c>
      <c r="U30" s="15">
        <f t="shared" si="1"/>
        <v>360.6</v>
      </c>
      <c r="V30" s="79">
        <f t="shared" si="2"/>
        <v>55761</v>
      </c>
      <c r="W30" s="79">
        <v>13242</v>
      </c>
      <c r="X30" s="80">
        <f t="shared" si="3"/>
        <v>13644</v>
      </c>
    </row>
    <row r="31" spans="1:24" ht="12.75">
      <c r="A31" s="74">
        <v>18</v>
      </c>
      <c r="B31" s="74">
        <v>17</v>
      </c>
      <c r="C31" s="4" t="s">
        <v>59</v>
      </c>
      <c r="D31" s="16" t="s">
        <v>46</v>
      </c>
      <c r="E31" s="16" t="s">
        <v>42</v>
      </c>
      <c r="F31" s="38">
        <v>7</v>
      </c>
      <c r="G31" s="38">
        <v>2</v>
      </c>
      <c r="H31" s="25">
        <v>1297</v>
      </c>
      <c r="I31" s="25">
        <v>493</v>
      </c>
      <c r="J31" s="25">
        <v>290</v>
      </c>
      <c r="K31" s="25">
        <v>120</v>
      </c>
      <c r="L31" s="65">
        <f>(H31/I31*100)-100</f>
        <v>163.08316430020284</v>
      </c>
      <c r="M31" s="15">
        <f t="shared" si="5"/>
        <v>648.5</v>
      </c>
      <c r="N31" s="75">
        <v>2</v>
      </c>
      <c r="O31" s="15">
        <v>1775</v>
      </c>
      <c r="P31" s="15">
        <v>744</v>
      </c>
      <c r="Q31" s="15">
        <v>420</v>
      </c>
      <c r="R31" s="15">
        <v>184</v>
      </c>
      <c r="S31" s="65">
        <f>(O31/P31*100)-100</f>
        <v>138.5752688172043</v>
      </c>
      <c r="T31" s="87">
        <v>14521</v>
      </c>
      <c r="U31" s="15">
        <f t="shared" si="1"/>
        <v>887.5</v>
      </c>
      <c r="V31" s="79">
        <f t="shared" si="2"/>
        <v>16296</v>
      </c>
      <c r="W31" s="79">
        <v>3499</v>
      </c>
      <c r="X31" s="80">
        <f t="shared" si="3"/>
        <v>3919</v>
      </c>
    </row>
    <row r="32" spans="1:24" ht="12.75">
      <c r="A32" s="74">
        <v>19</v>
      </c>
      <c r="B32" s="74">
        <v>16</v>
      </c>
      <c r="C32" s="4" t="s">
        <v>58</v>
      </c>
      <c r="D32" s="16" t="s">
        <v>53</v>
      </c>
      <c r="E32" s="16" t="s">
        <v>36</v>
      </c>
      <c r="F32" s="38">
        <v>8</v>
      </c>
      <c r="G32" s="38">
        <v>8</v>
      </c>
      <c r="H32" s="15">
        <v>1022</v>
      </c>
      <c r="I32" s="15">
        <v>472</v>
      </c>
      <c r="J32" s="15">
        <v>188</v>
      </c>
      <c r="K32" s="15">
        <v>120</v>
      </c>
      <c r="L32" s="65">
        <f>(H32/I32*100)-100</f>
        <v>116.52542372881354</v>
      </c>
      <c r="M32" s="15">
        <f t="shared" si="5"/>
        <v>127.75</v>
      </c>
      <c r="N32" s="75">
        <v>8</v>
      </c>
      <c r="O32" s="23">
        <v>1634</v>
      </c>
      <c r="P32" s="23">
        <v>880</v>
      </c>
      <c r="Q32" s="23">
        <v>319</v>
      </c>
      <c r="R32" s="23">
        <v>225</v>
      </c>
      <c r="S32" s="67">
        <f>(O32/P32*100)-100</f>
        <v>85.68181818181819</v>
      </c>
      <c r="T32" s="87">
        <v>49665</v>
      </c>
      <c r="U32" s="15">
        <f t="shared" si="1"/>
        <v>204.25</v>
      </c>
      <c r="V32" s="79">
        <f t="shared" si="2"/>
        <v>51299</v>
      </c>
      <c r="W32" s="79">
        <v>11560</v>
      </c>
      <c r="X32" s="80">
        <f t="shared" si="3"/>
        <v>11879</v>
      </c>
    </row>
    <row r="33" spans="1:24" ht="13.5" thickBot="1">
      <c r="A33" s="51">
        <v>20</v>
      </c>
      <c r="B33" s="74">
        <v>14</v>
      </c>
      <c r="C33" s="4" t="s">
        <v>68</v>
      </c>
      <c r="D33" s="16" t="s">
        <v>46</v>
      </c>
      <c r="E33" s="16" t="s">
        <v>44</v>
      </c>
      <c r="F33" s="38">
        <v>4</v>
      </c>
      <c r="G33" s="38">
        <v>4</v>
      </c>
      <c r="H33" s="15">
        <v>1130</v>
      </c>
      <c r="I33" s="15">
        <v>843</v>
      </c>
      <c r="J33" s="15">
        <v>241</v>
      </c>
      <c r="K33" s="15">
        <v>189</v>
      </c>
      <c r="L33" s="65">
        <f>(H33/I33*100)-100</f>
        <v>34.04507710557533</v>
      </c>
      <c r="M33" s="15">
        <f t="shared" si="5"/>
        <v>282.5</v>
      </c>
      <c r="N33" s="38">
        <v>4</v>
      </c>
      <c r="O33" s="15">
        <v>1451</v>
      </c>
      <c r="P33" s="15">
        <v>1424</v>
      </c>
      <c r="Q33" s="15">
        <v>329</v>
      </c>
      <c r="R33" s="15">
        <v>341</v>
      </c>
      <c r="S33" s="65">
        <f>(O33/P33*100)-100</f>
        <v>1.896067415730343</v>
      </c>
      <c r="T33" s="15">
        <v>8890</v>
      </c>
      <c r="U33" s="15">
        <f t="shared" si="1"/>
        <v>362.75</v>
      </c>
      <c r="V33" s="79">
        <f t="shared" si="2"/>
        <v>10341</v>
      </c>
      <c r="W33" s="79">
        <v>2205</v>
      </c>
      <c r="X33" s="80">
        <f t="shared" si="3"/>
        <v>2534</v>
      </c>
    </row>
    <row r="34" spans="1:24" s="37" customFormat="1" ht="12.75" thickBot="1">
      <c r="A34" s="34"/>
      <c r="B34" s="35"/>
      <c r="C34" s="41" t="s">
        <v>37</v>
      </c>
      <c r="D34" s="35"/>
      <c r="E34" s="35"/>
      <c r="F34" s="35"/>
      <c r="G34" s="35">
        <f>SUM(G14:G33)</f>
        <v>146</v>
      </c>
      <c r="H34" s="32">
        <f>SUM(H14:H33)</f>
        <v>124378</v>
      </c>
      <c r="I34" s="32">
        <v>66921</v>
      </c>
      <c r="J34" s="32">
        <f>SUM(J14:J33)</f>
        <v>27201</v>
      </c>
      <c r="K34" s="32">
        <v>16532</v>
      </c>
      <c r="L34" s="70">
        <f>(H34/I34*100)-100</f>
        <v>85.8579519134502</v>
      </c>
      <c r="M34" s="33">
        <f t="shared" si="5"/>
        <v>851.9041095890411</v>
      </c>
      <c r="N34" s="35">
        <f>SUM(N14:N33)</f>
        <v>146</v>
      </c>
      <c r="O34" s="32">
        <f>SUM(O14:O33)</f>
        <v>216934</v>
      </c>
      <c r="P34" s="32">
        <v>114376</v>
      </c>
      <c r="Q34" s="32">
        <f>SUM(Q14:Q33)</f>
        <v>51024</v>
      </c>
      <c r="R34" s="32">
        <v>29956</v>
      </c>
      <c r="S34" s="70">
        <f>(O34/P34*100)-100</f>
        <v>89.66741274393229</v>
      </c>
      <c r="T34" s="82">
        <f>SUM(T14:T33)</f>
        <v>1025478</v>
      </c>
      <c r="U34" s="33">
        <f t="shared" si="1"/>
        <v>1485.849315068493</v>
      </c>
      <c r="V34" s="84">
        <f>SUM(V14:V33)</f>
        <v>1242412</v>
      </c>
      <c r="W34" s="83">
        <f>SUM(W14:W33)</f>
        <v>245327</v>
      </c>
      <c r="X34" s="36">
        <f>SUM(X14:X33)</f>
        <v>296351</v>
      </c>
    </row>
    <row r="35" spans="8:11" ht="12.75">
      <c r="H35" s="24"/>
      <c r="I35" s="24"/>
      <c r="J35" s="24"/>
      <c r="K35" s="24"/>
    </row>
    <row r="37" spans="3:4" ht="12.75">
      <c r="C37" s="24"/>
      <c r="D37" s="24"/>
    </row>
    <row r="38" spans="3:4" ht="12.75">
      <c r="C38" s="24"/>
      <c r="D38" s="24"/>
    </row>
    <row r="39" spans="3:5" ht="12.75">
      <c r="C39" s="24"/>
      <c r="D39" s="24"/>
      <c r="E39" s="24"/>
    </row>
    <row r="40" spans="3:5" ht="12.75">
      <c r="C40" s="24"/>
      <c r="D40" s="24"/>
      <c r="E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9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PageLayoutView="0" workbookViewId="0" topLeftCell="A1">
      <selection activeCell="G10" sqref="G10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8" t="str">
        <f>'WEEKLY COMPETITIVE REPORT'!J4</f>
        <v>19 - Jun   </v>
      </c>
      <c r="K4" s="21"/>
      <c r="L4" s="63"/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3">
        <f>'WEEKLY COMPETITIVE REPORT'!X4</f>
        <v>0.7096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69" t="str">
        <f>'WEEKLY COMPETITIVE REPORT'!J5</f>
        <v>18 - Jun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tr">
        <f>'WEEKLY COMPETITIVE REPORT'!G7</f>
        <v>Week </v>
      </c>
      <c r="H7" s="9"/>
      <c r="I7" s="10" t="s">
        <v>7</v>
      </c>
      <c r="J7" s="42">
        <f>'WEEKLY COMPETITIVE REPORT'!J7</f>
        <v>25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f>'WEEKLY COMPETITIVE REPORT'!X8</f>
        <v>39989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49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27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51">
        <v>1</v>
      </c>
      <c r="B14" s="4">
        <f>'WEEKLY COMPETITIVE REPORT'!B14</f>
        <v>1</v>
      </c>
      <c r="C14" s="4" t="str">
        <f>'WEEKLY COMPETITIVE REPORT'!C14</f>
        <v>HANGOVER</v>
      </c>
      <c r="D14" s="4" t="str">
        <f>'WEEKLY COMPETITIVE REPORT'!D14</f>
        <v>WB</v>
      </c>
      <c r="E14" s="4" t="str">
        <f>'WEEKLY COMPETITIVE REPORT'!E14</f>
        <v>Blitz</v>
      </c>
      <c r="F14" s="38">
        <f>'WEEKLY COMPETITIVE REPORT'!F14</f>
        <v>2</v>
      </c>
      <c r="G14" s="38">
        <f>'WEEKLY COMPETITIVE REPORT'!G14</f>
        <v>6</v>
      </c>
      <c r="H14" s="15">
        <f>'WEEKLY COMPETITIVE REPORT'!H14/X4</f>
        <v>39096.674182638104</v>
      </c>
      <c r="I14" s="15">
        <f>'WEEKLY COMPETITIVE REPORT'!I14/X4</f>
        <v>21672.773393461106</v>
      </c>
      <c r="J14" s="23">
        <f>'WEEKLY COMPETITIVE REPORT'!J14</f>
        <v>6072</v>
      </c>
      <c r="K14" s="23">
        <f>'WEEKLY COMPETITIVE REPORT'!K14</f>
        <v>3822</v>
      </c>
      <c r="L14" s="65">
        <f>'WEEKLY COMPETITIVE REPORT'!L14</f>
        <v>80.39534430066973</v>
      </c>
      <c r="M14" s="15">
        <f aca="true" t="shared" si="0" ref="M14:M20">H14/G14</f>
        <v>6516.112363773017</v>
      </c>
      <c r="N14" s="38">
        <f>'WEEKLY COMPETITIVE REPORT'!N14</f>
        <v>6</v>
      </c>
      <c r="O14" s="15">
        <f>'WEEKLY COMPETITIVE REPORT'!O14/X4</f>
        <v>73789.45885005637</v>
      </c>
      <c r="P14" s="15">
        <f>'WEEKLY COMPETITIVE REPORT'!P14/X4</f>
        <v>39450.39458850056</v>
      </c>
      <c r="Q14" s="23">
        <f>'WEEKLY COMPETITIVE REPORT'!Q14</f>
        <v>12583</v>
      </c>
      <c r="R14" s="23">
        <f>'WEEKLY COMPETITIVE REPORT'!R14</f>
        <v>7471</v>
      </c>
      <c r="S14" s="65">
        <f>'WEEKLY COMPETITIVE REPORT'!S14</f>
        <v>87.04365221118812</v>
      </c>
      <c r="T14" s="15">
        <f>'WEEKLY COMPETITIVE REPORT'!T14/X4</f>
        <v>41765.783540022545</v>
      </c>
      <c r="U14" s="15">
        <f aca="true" t="shared" si="1" ref="U14:U20">O14/N14</f>
        <v>12298.243141676061</v>
      </c>
      <c r="V14" s="26">
        <f aca="true" t="shared" si="2" ref="V14:V20">O14+T14</f>
        <v>115555.24239007891</v>
      </c>
      <c r="W14" s="23">
        <f>'WEEKLY COMPETITIVE REPORT'!W14</f>
        <v>8015</v>
      </c>
      <c r="X14" s="57">
        <f>'WEEKLY COMPETITIVE REPORT'!X14</f>
        <v>20598</v>
      </c>
    </row>
    <row r="15" spans="1:24" ht="12.75">
      <c r="A15" s="51">
        <v>2</v>
      </c>
      <c r="B15" s="4" t="str">
        <f>'WEEKLY COMPETITIVE REPORT'!B15</f>
        <v>New</v>
      </c>
      <c r="C15" s="4" t="str">
        <f>'WEEKLY COMPETITIVE REPORT'!C15</f>
        <v>HANNAH MONTANA: THE MOVIE</v>
      </c>
      <c r="D15" s="4" t="str">
        <f>'WEEKLY COMPETITIVE REPORT'!D15</f>
        <v>WDI</v>
      </c>
      <c r="E15" s="4" t="str">
        <f>'WEEKLY COMPETITIVE REPORT'!E15</f>
        <v>CENEX</v>
      </c>
      <c r="F15" s="38">
        <f>'WEEKLY COMPETITIVE REPORT'!F15</f>
        <v>1</v>
      </c>
      <c r="G15" s="38">
        <f>'WEEKLY COMPETITIVE REPORT'!G15</f>
        <v>8</v>
      </c>
      <c r="H15" s="15">
        <f>'WEEKLY COMPETITIVE REPORT'!H15/X4</f>
        <v>22876.268320180385</v>
      </c>
      <c r="I15" s="15">
        <f>'WEEKLY COMPETITIVE REPORT'!I15/X4</f>
        <v>0</v>
      </c>
      <c r="J15" s="23">
        <f>'WEEKLY COMPETITIVE REPORT'!J15</f>
        <v>3767</v>
      </c>
      <c r="K15" s="23">
        <f>'WEEKLY COMPETITIVE REPORT'!K15</f>
        <v>0</v>
      </c>
      <c r="L15" s="65">
        <f>'WEEKLY COMPETITIVE REPORT'!L15</f>
        <v>0</v>
      </c>
      <c r="M15" s="15">
        <f t="shared" si="0"/>
        <v>2859.533540022548</v>
      </c>
      <c r="N15" s="38">
        <f>'WEEKLY COMPETITIVE REPORT'!N15</f>
        <v>8</v>
      </c>
      <c r="O15" s="15">
        <f>'WEEKLY COMPETITIVE REPORT'!O15/X4</f>
        <v>41748.8726042841</v>
      </c>
      <c r="P15" s="15">
        <f>'WEEKLY COMPETITIVE REPORT'!P15/X4</f>
        <v>0</v>
      </c>
      <c r="Q15" s="23">
        <f>'WEEKLY COMPETITIVE REPORT'!Q15</f>
        <v>7341</v>
      </c>
      <c r="R15" s="23">
        <f>'WEEKLY COMPETITIVE REPORT'!R15</f>
        <v>0</v>
      </c>
      <c r="S15" s="65">
        <f>'WEEKLY COMPETITIVE REPORT'!S15</f>
        <v>0</v>
      </c>
      <c r="T15" s="15">
        <f>'WEEKLY COMPETITIVE REPORT'!T15/X4</f>
        <v>2377.3957158962794</v>
      </c>
      <c r="U15" s="15">
        <f t="shared" si="1"/>
        <v>5218.609075535513</v>
      </c>
      <c r="V15" s="26">
        <f t="shared" si="2"/>
        <v>44126.26832018038</v>
      </c>
      <c r="W15" s="23">
        <f>'WEEKLY COMPETITIVE REPORT'!W15</f>
        <v>916</v>
      </c>
      <c r="X15" s="57">
        <f>'WEEKLY COMPETITIVE REPORT'!X15</f>
        <v>8257</v>
      </c>
    </row>
    <row r="16" spans="1:24" ht="12.75">
      <c r="A16" s="51">
        <v>3</v>
      </c>
      <c r="B16" s="4">
        <f>'WEEKLY COMPETITIVE REPORT'!B16</f>
        <v>2</v>
      </c>
      <c r="C16" s="4" t="str">
        <f>'WEEKLY COMPETITIVE REPORT'!C16</f>
        <v>ANGELS &amp; DEMONS</v>
      </c>
      <c r="D16" s="4" t="str">
        <f>'WEEKLY COMPETITIVE REPORT'!D16</f>
        <v>SONY</v>
      </c>
      <c r="E16" s="4" t="str">
        <f>'WEEKLY COMPETITIVE REPORT'!E16</f>
        <v>CF</v>
      </c>
      <c r="F16" s="38">
        <f>'WEEKLY COMPETITIVE REPORT'!F16</f>
        <v>6</v>
      </c>
      <c r="G16" s="38">
        <f>'WEEKLY COMPETITIVE REPORT'!G16</f>
        <v>15</v>
      </c>
      <c r="H16" s="15">
        <f>'WEEKLY COMPETITIVE REPORT'!H16/X4</f>
        <v>22557.779030439684</v>
      </c>
      <c r="I16" s="15">
        <f>'WEEKLY COMPETITIVE REPORT'!I16/X4</f>
        <v>17860.76662908681</v>
      </c>
      <c r="J16" s="23">
        <f>'WEEKLY COMPETITIVE REPORT'!J16</f>
        <v>3540</v>
      </c>
      <c r="K16" s="23">
        <f>'WEEKLY COMPETITIVE REPORT'!K16</f>
        <v>3207</v>
      </c>
      <c r="L16" s="65">
        <f>'WEEKLY COMPETITIVE REPORT'!L16</f>
        <v>26.297932775761396</v>
      </c>
      <c r="M16" s="15">
        <f t="shared" si="0"/>
        <v>1503.8519353626457</v>
      </c>
      <c r="N16" s="38">
        <f>'WEEKLY COMPETITIVE REPORT'!N16</f>
        <v>15</v>
      </c>
      <c r="O16" s="15">
        <f>'WEEKLY COMPETITIVE REPORT'!O16/X4</f>
        <v>38324.40811724916</v>
      </c>
      <c r="P16" s="15">
        <f>'WEEKLY COMPETITIVE REPORT'!P16/X4</f>
        <v>30291.71364148816</v>
      </c>
      <c r="Q16" s="23">
        <f>'WEEKLY COMPETITIVE REPORT'!Q16</f>
        <v>6404</v>
      </c>
      <c r="R16" s="23">
        <f>'WEEKLY COMPETITIVE REPORT'!R16</f>
        <v>5648</v>
      </c>
      <c r="S16" s="65">
        <f>'WEEKLY COMPETITIVE REPORT'!S16</f>
        <v>26.517794836008378</v>
      </c>
      <c r="T16" s="15">
        <f>'WEEKLY COMPETITIVE REPORT'!T16/X4</f>
        <v>375212.7959413754</v>
      </c>
      <c r="U16" s="15">
        <f t="shared" si="1"/>
        <v>2554.9605411499438</v>
      </c>
      <c r="V16" s="26">
        <f t="shared" si="2"/>
        <v>413537.2040586246</v>
      </c>
      <c r="W16" s="23">
        <f>'WEEKLY COMPETITIVE REPORT'!W16</f>
        <v>69833</v>
      </c>
      <c r="X16" s="57">
        <f>'WEEKLY COMPETITIVE REPORT'!X16</f>
        <v>76237</v>
      </c>
    </row>
    <row r="17" spans="1:24" ht="12.75">
      <c r="A17" s="51">
        <v>4</v>
      </c>
      <c r="B17" s="4">
        <f>'WEEKLY COMPETITIVE REPORT'!B17</f>
        <v>3</v>
      </c>
      <c r="C17" s="4" t="str">
        <f>'WEEKLY COMPETITIVE REPORT'!C17</f>
        <v>TERMINATOR: SALVATION</v>
      </c>
      <c r="D17" s="4" t="str">
        <f>'WEEKLY COMPETITIVE REPORT'!D17</f>
        <v>SONY</v>
      </c>
      <c r="E17" s="4" t="str">
        <f>'WEEKLY COMPETITIVE REPORT'!E17</f>
        <v>CF</v>
      </c>
      <c r="F17" s="38">
        <f>'WEEKLY COMPETITIVE REPORT'!F17</f>
        <v>3</v>
      </c>
      <c r="G17" s="38">
        <f>'WEEKLY COMPETITIVE REPORT'!G17</f>
        <v>13</v>
      </c>
      <c r="H17" s="15">
        <f>'WEEKLY COMPETITIVE REPORT'!H17/X4</f>
        <v>18145.43404735062</v>
      </c>
      <c r="I17" s="15">
        <f>'WEEKLY COMPETITIVE REPORT'!I17/X4</f>
        <v>15490.41713641488</v>
      </c>
      <c r="J17" s="23">
        <f>'WEEKLY COMPETITIVE REPORT'!J17</f>
        <v>2858</v>
      </c>
      <c r="K17" s="23">
        <f>'WEEKLY COMPETITIVE REPORT'!K17</f>
        <v>2709</v>
      </c>
      <c r="L17" s="65">
        <f>'WEEKLY COMPETITIVE REPORT'!L17</f>
        <v>17.139737991266372</v>
      </c>
      <c r="M17" s="15">
        <f t="shared" si="0"/>
        <v>1395.8026190269707</v>
      </c>
      <c r="N17" s="38">
        <f>'WEEKLY COMPETITIVE REPORT'!N17</f>
        <v>13</v>
      </c>
      <c r="O17" s="15">
        <f>'WEEKLY COMPETITIVE REPORT'!O17/X4</f>
        <v>27996.054114994364</v>
      </c>
      <c r="P17" s="15">
        <f>'WEEKLY COMPETITIVE REPORT'!P17/X4</f>
        <v>24682.91995490417</v>
      </c>
      <c r="Q17" s="23">
        <f>'WEEKLY COMPETITIVE REPORT'!Q17</f>
        <v>4685</v>
      </c>
      <c r="R17" s="23">
        <f>'WEEKLY COMPETITIVE REPORT'!R17</f>
        <v>4572</v>
      </c>
      <c r="S17" s="65">
        <f>'WEEKLY COMPETITIVE REPORT'!S17</f>
        <v>13.422780473879527</v>
      </c>
      <c r="T17" s="15">
        <f>'WEEKLY COMPETITIVE REPORT'!T17/X4</f>
        <v>91557.21533258173</v>
      </c>
      <c r="U17" s="15">
        <f t="shared" si="1"/>
        <v>2153.5426242303356</v>
      </c>
      <c r="V17" s="26">
        <f t="shared" si="2"/>
        <v>119553.2694475761</v>
      </c>
      <c r="W17" s="23">
        <f>'WEEKLY COMPETITIVE REPORT'!W17</f>
        <v>16926</v>
      </c>
      <c r="X17" s="57">
        <f>'WEEKLY COMPETITIVE REPORT'!X17</f>
        <v>21611</v>
      </c>
    </row>
    <row r="18" spans="1:24" ht="13.5" customHeight="1">
      <c r="A18" s="51">
        <v>5</v>
      </c>
      <c r="B18" s="4" t="str">
        <f>'WEEKLY COMPETITIVE REPORT'!B18</f>
        <v>New</v>
      </c>
      <c r="C18" s="4" t="str">
        <f>'WEEKLY COMPETITIVE REPORT'!C18</f>
        <v>FIGHTING</v>
      </c>
      <c r="D18" s="4" t="str">
        <f>'WEEKLY COMPETITIVE REPORT'!D18</f>
        <v>UNI</v>
      </c>
      <c r="E18" s="4" t="str">
        <f>'WEEKLY COMPETITIVE REPORT'!E18</f>
        <v>Karantanija</v>
      </c>
      <c r="F18" s="38">
        <f>'WEEKLY COMPETITIVE REPORT'!F18</f>
        <v>1</v>
      </c>
      <c r="G18" s="38">
        <f>'WEEKLY COMPETITIVE REPORT'!G18</f>
        <v>6</v>
      </c>
      <c r="H18" s="15">
        <f>'WEEKLY COMPETITIVE REPORT'!H18/X4</f>
        <v>11152.762119503946</v>
      </c>
      <c r="I18" s="15">
        <f>'WEEKLY COMPETITIVE REPORT'!I18/X4</f>
        <v>0</v>
      </c>
      <c r="J18" s="23">
        <f>'WEEKLY COMPETITIVE REPORT'!J18</f>
        <v>1732</v>
      </c>
      <c r="K18" s="23">
        <f>'WEEKLY COMPETITIVE REPORT'!K18</f>
        <v>0</v>
      </c>
      <c r="L18" s="65">
        <f>'WEEKLY COMPETITIVE REPORT'!L18</f>
        <v>0</v>
      </c>
      <c r="M18" s="15">
        <f t="shared" si="0"/>
        <v>1858.793686583991</v>
      </c>
      <c r="N18" s="38">
        <f>'WEEKLY COMPETITIVE REPORT'!N18</f>
        <v>6</v>
      </c>
      <c r="O18" s="15">
        <f>'WEEKLY COMPETITIVE REPORT'!O18/X4</f>
        <v>19751.97294250282</v>
      </c>
      <c r="P18" s="15">
        <f>'WEEKLY COMPETITIVE REPORT'!P18/X4</f>
        <v>0</v>
      </c>
      <c r="Q18" s="23">
        <f>'WEEKLY COMPETITIVE REPORT'!Q18</f>
        <v>3357</v>
      </c>
      <c r="R18" s="23">
        <f>'WEEKLY COMPETITIVE REPORT'!R18</f>
        <v>0</v>
      </c>
      <c r="S18" s="65">
        <f>'WEEKLY COMPETITIVE REPORT'!S18</f>
        <v>0</v>
      </c>
      <c r="T18" s="15">
        <f>'WEEKLY COMPETITIVE REPORT'!T18/X4</f>
        <v>872.3224351747464</v>
      </c>
      <c r="U18" s="15">
        <f t="shared" si="1"/>
        <v>3291.995490417137</v>
      </c>
      <c r="V18" s="26">
        <f t="shared" si="2"/>
        <v>20624.295377677565</v>
      </c>
      <c r="W18" s="23">
        <f>'WEEKLY COMPETITIVE REPORT'!W18</f>
        <v>159</v>
      </c>
      <c r="X18" s="57">
        <f>'WEEKLY COMPETITIVE REPORT'!X18</f>
        <v>3516</v>
      </c>
    </row>
    <row r="19" spans="1:24" ht="12.75">
      <c r="A19" s="51">
        <v>6</v>
      </c>
      <c r="B19" s="4">
        <f>'WEEKLY COMPETITIVE REPORT'!B19</f>
        <v>4</v>
      </c>
      <c r="C19" s="4" t="str">
        <f>'WEEKLY COMPETITIVE REPORT'!C19</f>
        <v>NIGHT AT THE MUSEUM 2</v>
      </c>
      <c r="D19" s="4" t="str">
        <f>'WEEKLY COMPETITIVE REPORT'!D19</f>
        <v>FOX</v>
      </c>
      <c r="E19" s="4" t="str">
        <f>'WEEKLY COMPETITIVE REPORT'!E19</f>
        <v>CF</v>
      </c>
      <c r="F19" s="38">
        <f>'WEEKLY COMPETITIVE REPORT'!F19</f>
        <v>5</v>
      </c>
      <c r="G19" s="38">
        <f>'WEEKLY COMPETITIVE REPORT'!G19</f>
        <v>11</v>
      </c>
      <c r="H19" s="15">
        <f>'WEEKLY COMPETITIVE REPORT'!H19/X4</f>
        <v>11464.205186020294</v>
      </c>
      <c r="I19" s="15">
        <f>'WEEKLY COMPETITIVE REPORT'!I19/X4</f>
        <v>8208.850056369785</v>
      </c>
      <c r="J19" s="23">
        <f>'WEEKLY COMPETITIVE REPORT'!J19</f>
        <v>1906</v>
      </c>
      <c r="K19" s="23">
        <f>'WEEKLY COMPETITIVE REPORT'!K19</f>
        <v>1620</v>
      </c>
      <c r="L19" s="65">
        <f>'WEEKLY COMPETITIVE REPORT'!L19</f>
        <v>39.65665236051504</v>
      </c>
      <c r="M19" s="15">
        <f t="shared" si="0"/>
        <v>1042.2004714563902</v>
      </c>
      <c r="N19" s="38">
        <f>'WEEKLY COMPETITIVE REPORT'!N19</f>
        <v>11</v>
      </c>
      <c r="O19" s="15">
        <f>'WEEKLY COMPETITIVE REPORT'!O19/X4</f>
        <v>19096.674182638104</v>
      </c>
      <c r="P19" s="15">
        <f>'WEEKLY COMPETITIVE REPORT'!P19/X4</f>
        <v>12867.81285231116</v>
      </c>
      <c r="Q19" s="23">
        <f>'WEEKLY COMPETITIVE REPORT'!Q19</f>
        <v>3286</v>
      </c>
      <c r="R19" s="23">
        <f>'WEEKLY COMPETITIVE REPORT'!R19</f>
        <v>2625</v>
      </c>
      <c r="S19" s="65">
        <f>'WEEKLY COMPETITIVE REPORT'!S19</f>
        <v>48.406527214981935</v>
      </c>
      <c r="T19" s="15">
        <f>'WEEKLY COMPETITIVE REPORT'!T19/X4</f>
        <v>94044.53213077791</v>
      </c>
      <c r="U19" s="15">
        <f t="shared" si="1"/>
        <v>1736.0612893307368</v>
      </c>
      <c r="V19" s="26">
        <f t="shared" si="2"/>
        <v>113141.20631341601</v>
      </c>
      <c r="W19" s="23">
        <f>'WEEKLY COMPETITIVE REPORT'!W19</f>
        <v>17728</v>
      </c>
      <c r="X19" s="57">
        <f>'WEEKLY COMPETITIVE REPORT'!X19</f>
        <v>21014</v>
      </c>
    </row>
    <row r="20" spans="1:24" ht="12.75">
      <c r="A20" s="52">
        <v>7</v>
      </c>
      <c r="B20" s="4">
        <f>'WEEKLY COMPETITIVE REPORT'!B20</f>
        <v>5</v>
      </c>
      <c r="C20" s="4" t="str">
        <f>'WEEKLY COMPETITIVE REPORT'!C20</f>
        <v>MY BLOODY VALENTINE</v>
      </c>
      <c r="D20" s="4" t="str">
        <f>'WEEKLY COMPETITIVE REPORT'!D20</f>
        <v>INDEP</v>
      </c>
      <c r="E20" s="4" t="str">
        <f>'WEEKLY COMPETITIVE REPORT'!E20</f>
        <v>Blitz</v>
      </c>
      <c r="F20" s="38">
        <f>'WEEKLY COMPETITIVE REPORT'!F20</f>
        <v>5</v>
      </c>
      <c r="G20" s="38">
        <f>'WEEKLY COMPETITIVE REPORT'!G20</f>
        <v>4</v>
      </c>
      <c r="H20" s="15">
        <f>'WEEKLY COMPETITIVE REPORT'!H20/X4</f>
        <v>6619.222096956031</v>
      </c>
      <c r="I20" s="15">
        <f>'WEEKLY COMPETITIVE REPORT'!I20/X4</f>
        <v>6436.020293122886</v>
      </c>
      <c r="J20" s="23">
        <f>'WEEKLY COMPETITIVE REPORT'!J20</f>
        <v>879</v>
      </c>
      <c r="K20" s="23">
        <f>'WEEKLY COMPETITIVE REPORT'!K20</f>
        <v>874</v>
      </c>
      <c r="L20" s="65">
        <f>'WEEKLY COMPETITIVE REPORT'!L20</f>
        <v>2.8465075541931384</v>
      </c>
      <c r="M20" s="15">
        <f t="shared" si="0"/>
        <v>1654.8055242390078</v>
      </c>
      <c r="N20" s="38">
        <f>'WEEKLY COMPETITIVE REPORT'!N20</f>
        <v>4</v>
      </c>
      <c r="O20" s="15">
        <f>'WEEKLY COMPETITIVE REPORT'!O20/X4</f>
        <v>12188.556933483653</v>
      </c>
      <c r="P20" s="15">
        <f>'WEEKLY COMPETITIVE REPORT'!P20/X4</f>
        <v>9539.177001127395</v>
      </c>
      <c r="Q20" s="23">
        <f>'WEEKLY COMPETITIVE REPORT'!Q20</f>
        <v>1736</v>
      </c>
      <c r="R20" s="23">
        <f>'WEEKLY COMPETITIVE REPORT'!R20</f>
        <v>1405</v>
      </c>
      <c r="S20" s="65">
        <f>'WEEKLY COMPETITIVE REPORT'!S20</f>
        <v>27.77367410252623</v>
      </c>
      <c r="T20" s="15">
        <f>'WEEKLY COMPETITIVE REPORT'!T20/X4</f>
        <v>69203.77677564825</v>
      </c>
      <c r="U20" s="15">
        <f t="shared" si="1"/>
        <v>3047.139233370913</v>
      </c>
      <c r="V20" s="26">
        <f t="shared" si="2"/>
        <v>81392.3337091319</v>
      </c>
      <c r="W20" s="23">
        <f>'WEEKLY COMPETITIVE REPORT'!W20</f>
        <v>9976</v>
      </c>
      <c r="X20" s="57">
        <f>'WEEKLY COMPETITIVE REPORT'!X20</f>
        <v>11712</v>
      </c>
    </row>
    <row r="21" spans="1:24" ht="12.75">
      <c r="A21" s="51">
        <v>8</v>
      </c>
      <c r="B21" s="4">
        <f>'WEEKLY COMPETITIVE REPORT'!B21</f>
        <v>6</v>
      </c>
      <c r="C21" s="4" t="str">
        <f>'WEEKLY COMPETITIVE REPORT'!C21</f>
        <v>THE BOAT THAT ROCKED</v>
      </c>
      <c r="D21" s="4" t="str">
        <f>'WEEKLY COMPETITIVE REPORT'!D21</f>
        <v>UNI</v>
      </c>
      <c r="E21" s="4" t="str">
        <f>'WEEKLY COMPETITIVE REPORT'!E21</f>
        <v>Karantanija</v>
      </c>
      <c r="F21" s="38">
        <f>'WEEKLY COMPETITIVE REPORT'!F21</f>
        <v>2</v>
      </c>
      <c r="G21" s="38">
        <f>'WEEKLY COMPETITIVE REPORT'!G21</f>
        <v>9</v>
      </c>
      <c r="H21" s="15">
        <f>'WEEKLY COMPETITIVE REPORT'!H21/X4</f>
        <v>6872.8861330326945</v>
      </c>
      <c r="I21" s="15">
        <f>'WEEKLY COMPETITIVE REPORT'!I21/X4</f>
        <v>5076.099210822998</v>
      </c>
      <c r="J21" s="23">
        <f>'WEEKLY COMPETITIVE REPORT'!J21</f>
        <v>1059</v>
      </c>
      <c r="K21" s="23">
        <f>'WEEKLY COMPETITIVE REPORT'!K21</f>
        <v>911</v>
      </c>
      <c r="L21" s="65">
        <f>'WEEKLY COMPETITIVE REPORT'!L21</f>
        <v>35.39700166574124</v>
      </c>
      <c r="M21" s="15">
        <f aca="true" t="shared" si="3" ref="M21:M33">H21/G21</f>
        <v>763.6540147814105</v>
      </c>
      <c r="N21" s="38">
        <f>'WEEKLY COMPETITIVE REPORT'!N21</f>
        <v>9</v>
      </c>
      <c r="O21" s="15">
        <f>'WEEKLY COMPETITIVE REPORT'!O21/X4</f>
        <v>11874.295377677565</v>
      </c>
      <c r="P21" s="15">
        <f>'WEEKLY COMPETITIVE REPORT'!P21/X4</f>
        <v>8833.14543404735</v>
      </c>
      <c r="Q21" s="23">
        <f>'WEEKLY COMPETITIVE REPORT'!Q21</f>
        <v>1970</v>
      </c>
      <c r="R21" s="23">
        <f>'WEEKLY COMPETITIVE REPORT'!R21</f>
        <v>1708</v>
      </c>
      <c r="S21" s="65">
        <f>'WEEKLY COMPETITIVE REPORT'!S21</f>
        <v>34.42884492661136</v>
      </c>
      <c r="T21" s="15">
        <f>'WEEKLY COMPETITIVE REPORT'!T21/X4</f>
        <v>9901.352874859076</v>
      </c>
      <c r="U21" s="15">
        <f aca="true" t="shared" si="4" ref="U21:U33">O21/N21</f>
        <v>1319.366153075285</v>
      </c>
      <c r="V21" s="26">
        <f aca="true" t="shared" si="5" ref="V21:V33">O21+T21</f>
        <v>21775.64825253664</v>
      </c>
      <c r="W21" s="23">
        <f>'WEEKLY COMPETITIVE REPORT'!W21</f>
        <v>1976</v>
      </c>
      <c r="X21" s="57">
        <f>'WEEKLY COMPETITIVE REPORT'!X21</f>
        <v>3946</v>
      </c>
    </row>
    <row r="22" spans="1:24" ht="12.75">
      <c r="A22" s="51">
        <v>9</v>
      </c>
      <c r="B22" s="4" t="str">
        <f>'WEEKLY COMPETITIVE REPORT'!B22</f>
        <v>New</v>
      </c>
      <c r="C22" s="4" t="str">
        <f>'WEEKLY COMPETITIVE REPORT'!C22</f>
        <v>KNOWING</v>
      </c>
      <c r="D22" s="4" t="str">
        <f>'WEEKLY COMPETITIVE REPORT'!D22</f>
        <v>INDEP</v>
      </c>
      <c r="E22" s="4" t="str">
        <f>'WEEKLY COMPETITIVE REPORT'!E22</f>
        <v>Blitz</v>
      </c>
      <c r="F22" s="38">
        <f>'WEEKLY COMPETITIVE REPORT'!F22</f>
        <v>1</v>
      </c>
      <c r="G22" s="38">
        <f>'WEEKLY COMPETITIVE REPORT'!G22</f>
        <v>3</v>
      </c>
      <c r="H22" s="15">
        <f>'WEEKLY COMPETITIVE REPORT'!H22/X4</f>
        <v>5973.788049605411</v>
      </c>
      <c r="I22" s="15">
        <f>'WEEKLY COMPETITIVE REPORT'!I22/X4</f>
        <v>0</v>
      </c>
      <c r="J22" s="23">
        <f>'WEEKLY COMPETITIVE REPORT'!J22</f>
        <v>1017</v>
      </c>
      <c r="K22" s="23">
        <f>'WEEKLY COMPETITIVE REPORT'!K22</f>
        <v>0</v>
      </c>
      <c r="L22" s="65">
        <f>'WEEKLY COMPETITIVE REPORT'!L22</f>
        <v>0</v>
      </c>
      <c r="M22" s="15">
        <f t="shared" si="3"/>
        <v>1991.2626832018038</v>
      </c>
      <c r="N22" s="38">
        <f>'WEEKLY COMPETITIVE REPORT'!N22</f>
        <v>3</v>
      </c>
      <c r="O22" s="15">
        <f>'WEEKLY COMPETITIVE REPORT'!O22/X4</f>
        <v>9495.490417136414</v>
      </c>
      <c r="P22" s="15">
        <f>'WEEKLY COMPETITIVE REPORT'!P22/X4</f>
        <v>0</v>
      </c>
      <c r="Q22" s="23">
        <f>'WEEKLY COMPETITIVE REPORT'!Q22</f>
        <v>1791</v>
      </c>
      <c r="R22" s="23">
        <f>'WEEKLY COMPETITIVE REPORT'!R22</f>
        <v>0</v>
      </c>
      <c r="S22" s="65">
        <f>'WEEKLY COMPETITIVE REPORT'!S22</f>
        <v>0</v>
      </c>
      <c r="T22" s="15">
        <f>'WEEKLY COMPETITIVE REPORT'!T22/X4</f>
        <v>0</v>
      </c>
      <c r="U22" s="15">
        <f t="shared" si="4"/>
        <v>3165.1634723788047</v>
      </c>
      <c r="V22" s="26">
        <f t="shared" si="5"/>
        <v>9495.490417136414</v>
      </c>
      <c r="W22" s="23">
        <f>'WEEKLY COMPETITIVE REPORT'!W22</f>
        <v>0</v>
      </c>
      <c r="X22" s="57">
        <f>'WEEKLY COMPETITIVE REPORT'!X22</f>
        <v>1791</v>
      </c>
    </row>
    <row r="23" spans="1:24" ht="12.75">
      <c r="A23" s="51">
        <v>10</v>
      </c>
      <c r="B23" s="4">
        <f>'WEEKLY COMPETITIVE REPORT'!B23</f>
        <v>7</v>
      </c>
      <c r="C23" s="4" t="str">
        <f>'WEEKLY COMPETITIVE REPORT'!C23</f>
        <v>BEVERLY HILLS CHIUHUAHUA</v>
      </c>
      <c r="D23" s="4" t="str">
        <f>'WEEKLY COMPETITIVE REPORT'!D23</f>
        <v>WDI</v>
      </c>
      <c r="E23" s="4" t="str">
        <f>'WEEKLY COMPETITIVE REPORT'!E23</f>
        <v>CENEX</v>
      </c>
      <c r="F23" s="38">
        <f>'WEEKLY COMPETITIVE REPORT'!F23</f>
        <v>5</v>
      </c>
      <c r="G23" s="38">
        <f>'WEEKLY COMPETITIVE REPORT'!G23</f>
        <v>6</v>
      </c>
      <c r="H23" s="15">
        <f>'WEEKLY COMPETITIVE REPORT'!H23/X4</f>
        <v>5317.080045095829</v>
      </c>
      <c r="I23" s="15">
        <f>'WEEKLY COMPETITIVE REPORT'!I23/X4</f>
        <v>3957.1589627959415</v>
      </c>
      <c r="J23" s="23">
        <f>'WEEKLY COMPETITIVE REPORT'!J23</f>
        <v>895</v>
      </c>
      <c r="K23" s="23">
        <f>'WEEKLY COMPETITIVE REPORT'!K23</f>
        <v>708</v>
      </c>
      <c r="L23" s="65">
        <f>'WEEKLY COMPETITIVE REPORT'!L23</f>
        <v>34.36609686609685</v>
      </c>
      <c r="M23" s="15">
        <f t="shared" si="3"/>
        <v>886.1800075159714</v>
      </c>
      <c r="N23" s="38">
        <f>'WEEKLY COMPETITIVE REPORT'!N23</f>
        <v>6</v>
      </c>
      <c r="O23" s="15">
        <f>'WEEKLY COMPETITIVE REPORT'!O23/X4</f>
        <v>8618.940248027058</v>
      </c>
      <c r="P23" s="15">
        <f>'WEEKLY COMPETITIVE REPORT'!P23/X4</f>
        <v>6352.874859075536</v>
      </c>
      <c r="Q23" s="23">
        <f>'WEEKLY COMPETITIVE REPORT'!Q23</f>
        <v>1505</v>
      </c>
      <c r="R23" s="23">
        <f>'WEEKLY COMPETITIVE REPORT'!R23</f>
        <v>1263</v>
      </c>
      <c r="S23" s="65">
        <f>'WEEKLY COMPETITIVE REPORT'!S23</f>
        <v>35.66992014196984</v>
      </c>
      <c r="T23" s="15">
        <f>'WEEKLY COMPETITIVE REPORT'!T23/X4</f>
        <v>36824.9718151071</v>
      </c>
      <c r="U23" s="15">
        <f t="shared" si="4"/>
        <v>1436.490041337843</v>
      </c>
      <c r="V23" s="26">
        <f t="shared" si="5"/>
        <v>45443.91206313416</v>
      </c>
      <c r="W23" s="23">
        <f>'WEEKLY COMPETITIVE REPORT'!W23</f>
        <v>7160</v>
      </c>
      <c r="X23" s="57">
        <f>'WEEKLY COMPETITIVE REPORT'!X23</f>
        <v>8665</v>
      </c>
    </row>
    <row r="24" spans="1:24" ht="12.75">
      <c r="A24" s="51">
        <v>11</v>
      </c>
      <c r="B24" s="4">
        <f>'WEEKLY COMPETITIVE REPORT'!B24</f>
        <v>8</v>
      </c>
      <c r="C24" s="4" t="str">
        <f>'WEEKLY COMPETITIVE REPORT'!C24</f>
        <v>CORALINE 3D</v>
      </c>
      <c r="D24" s="4" t="str">
        <f>'WEEKLY COMPETITIVE REPORT'!D24</f>
        <v>UNI</v>
      </c>
      <c r="E24" s="4" t="str">
        <f>'WEEKLY COMPETITIVE REPORT'!E24</f>
        <v>Karantanija</v>
      </c>
      <c r="F24" s="38">
        <f>'WEEKLY COMPETITIVE REPORT'!F24</f>
        <v>6</v>
      </c>
      <c r="G24" s="38">
        <f>'WEEKLY COMPETITIVE REPORT'!G24</f>
        <v>9</v>
      </c>
      <c r="H24" s="15">
        <f>'WEEKLY COMPETITIVE REPORT'!H24/X4</f>
        <v>4491.262683201804</v>
      </c>
      <c r="I24" s="15">
        <f>'WEEKLY COMPETITIVE REPORT'!I24/X4</f>
        <v>2333.709131905299</v>
      </c>
      <c r="J24" s="23">
        <f>'WEEKLY COMPETITIVE REPORT'!J24</f>
        <v>489</v>
      </c>
      <c r="K24" s="23">
        <f>'WEEKLY COMPETITIVE REPORT'!K24</f>
        <v>335</v>
      </c>
      <c r="L24" s="65">
        <f>'WEEKLY COMPETITIVE REPORT'!L24</f>
        <v>92.45169082125605</v>
      </c>
      <c r="M24" s="15">
        <f t="shared" si="3"/>
        <v>499.02918702242266</v>
      </c>
      <c r="N24" s="38">
        <f>'WEEKLY COMPETITIVE REPORT'!N24</f>
        <v>9</v>
      </c>
      <c r="O24" s="15">
        <f>'WEEKLY COMPETITIVE REPORT'!O24/X4</f>
        <v>7798.759864712514</v>
      </c>
      <c r="P24" s="15">
        <f>'WEEKLY COMPETITIVE REPORT'!P24/X4</f>
        <v>5150.789177001127</v>
      </c>
      <c r="Q24" s="23">
        <f>'WEEKLY COMPETITIVE REPORT'!Q24</f>
        <v>882</v>
      </c>
      <c r="R24" s="23">
        <f>'WEEKLY COMPETITIVE REPORT'!R24</f>
        <v>750</v>
      </c>
      <c r="S24" s="65">
        <f>'WEEKLY COMPETITIVE REPORT'!S24</f>
        <v>51.40902872777019</v>
      </c>
      <c r="T24" s="15">
        <f>'WEEKLY COMPETITIVE REPORT'!T24/X4</f>
        <v>48382.18714768884</v>
      </c>
      <c r="U24" s="15">
        <f t="shared" si="4"/>
        <v>866.528873856946</v>
      </c>
      <c r="V24" s="26">
        <f t="shared" si="5"/>
        <v>56180.94701240135</v>
      </c>
      <c r="W24" s="23">
        <f>'WEEKLY COMPETITIVE REPORT'!W24</f>
        <v>6766</v>
      </c>
      <c r="X24" s="57">
        <f>'WEEKLY COMPETITIVE REPORT'!X24</f>
        <v>7648</v>
      </c>
    </row>
    <row r="25" spans="1:24" ht="12.75">
      <c r="A25" s="51">
        <v>12</v>
      </c>
      <c r="B25" s="4">
        <f>'WEEKLY COMPETITIVE REPORT'!B25</f>
        <v>9</v>
      </c>
      <c r="C25" s="4" t="str">
        <f>'WEEKLY COMPETITIVE REPORT'!C25</f>
        <v>STATE OF PLAY</v>
      </c>
      <c r="D25" s="4" t="str">
        <f>'WEEKLY COMPETITIVE REPORT'!D25</f>
        <v>UNI</v>
      </c>
      <c r="E25" s="4" t="str">
        <f>'WEEKLY COMPETITIVE REPORT'!E25</f>
        <v>Karantanija</v>
      </c>
      <c r="F25" s="38">
        <f>'WEEKLY COMPETITIVE REPORT'!F25</f>
        <v>4</v>
      </c>
      <c r="G25" s="38">
        <f>'WEEKLY COMPETITIVE REPORT'!G25</f>
        <v>7</v>
      </c>
      <c r="H25" s="15">
        <f>'WEEKLY COMPETITIVE REPORT'!H25/X4</f>
        <v>3664.0360766629087</v>
      </c>
      <c r="I25" s="15">
        <f>'WEEKLY COMPETITIVE REPORT'!I25/X4</f>
        <v>2460.54114994363</v>
      </c>
      <c r="J25" s="23">
        <f>'WEEKLY COMPETITIVE REPORT'!J25</f>
        <v>517</v>
      </c>
      <c r="K25" s="23">
        <f>'WEEKLY COMPETITIVE REPORT'!K25</f>
        <v>430</v>
      </c>
      <c r="L25" s="65">
        <f>'WEEKLY COMPETITIVE REPORT'!L25</f>
        <v>48.91179839633449</v>
      </c>
      <c r="M25" s="15">
        <f t="shared" si="3"/>
        <v>523.4337252375584</v>
      </c>
      <c r="N25" s="38">
        <f>'WEEKLY COMPETITIVE REPORT'!N25</f>
        <v>7</v>
      </c>
      <c r="O25" s="15">
        <f>'WEEKLY COMPETITIVE REPORT'!O25/X4</f>
        <v>7064.543404735062</v>
      </c>
      <c r="P25" s="15">
        <f>'WEEKLY COMPETITIVE REPORT'!P25/X4</f>
        <v>4484.216459977452</v>
      </c>
      <c r="Q25" s="23">
        <f>'WEEKLY COMPETITIVE REPORT'!Q25</f>
        <v>1065</v>
      </c>
      <c r="R25" s="23">
        <f>'WEEKLY COMPETITIVE REPORT'!R25</f>
        <v>829</v>
      </c>
      <c r="S25" s="65">
        <f>'WEEKLY COMPETITIVE REPORT'!S25</f>
        <v>57.54242614707732</v>
      </c>
      <c r="T25" s="15">
        <f>'WEEKLY COMPETITIVE REPORT'!T25/X4</f>
        <v>27318.207440811726</v>
      </c>
      <c r="U25" s="15">
        <f t="shared" si="4"/>
        <v>1009.2204863907231</v>
      </c>
      <c r="V25" s="26">
        <f t="shared" si="5"/>
        <v>34382.75084554679</v>
      </c>
      <c r="W25" s="23">
        <f>'WEEKLY COMPETITIVE REPORT'!W25</f>
        <v>4944</v>
      </c>
      <c r="X25" s="57">
        <f>'WEEKLY COMPETITIVE REPORT'!X25</f>
        <v>6009</v>
      </c>
    </row>
    <row r="26" spans="1:24" ht="12.75" customHeight="1">
      <c r="A26" s="51">
        <v>13</v>
      </c>
      <c r="B26" s="4">
        <f>'WEEKLY COMPETITIVE REPORT'!B26</f>
        <v>10</v>
      </c>
      <c r="C26" s="4" t="str">
        <f>'WEEKLY COMPETITIVE REPORT'!C26</f>
        <v>17 AGAIN</v>
      </c>
      <c r="D26" s="4" t="str">
        <f>'WEEKLY COMPETITIVE REPORT'!D26</f>
        <v>WB</v>
      </c>
      <c r="E26" s="4" t="str">
        <f>'WEEKLY COMPETITIVE REPORT'!E26</f>
        <v>Blitz</v>
      </c>
      <c r="F26" s="38">
        <f>'WEEKLY COMPETITIVE REPORT'!F26</f>
        <v>8</v>
      </c>
      <c r="G26" s="38">
        <f>'WEEKLY COMPETITIVE REPORT'!G26</f>
        <v>6</v>
      </c>
      <c r="H26" s="15">
        <f>'WEEKLY COMPETITIVE REPORT'!H26/X4</f>
        <v>3084.836527621195</v>
      </c>
      <c r="I26" s="15">
        <f>'WEEKLY COMPETITIVE REPORT'!I26/X4</f>
        <v>1619.2220969560315</v>
      </c>
      <c r="J26" s="23">
        <f>'WEEKLY COMPETITIVE REPORT'!J26</f>
        <v>565</v>
      </c>
      <c r="K26" s="23">
        <f>'WEEKLY COMPETITIVE REPORT'!K26</f>
        <v>288</v>
      </c>
      <c r="L26" s="65">
        <f>'WEEKLY COMPETITIVE REPORT'!L26</f>
        <v>90.51348999129678</v>
      </c>
      <c r="M26" s="15">
        <f t="shared" si="3"/>
        <v>514.1394212701991</v>
      </c>
      <c r="N26" s="38">
        <f>'WEEKLY COMPETITIVE REPORT'!N26</f>
        <v>6</v>
      </c>
      <c r="O26" s="15">
        <f>'WEEKLY COMPETITIVE REPORT'!O26/X4</f>
        <v>6114.712514092446</v>
      </c>
      <c r="P26" s="15">
        <f>'WEEKLY COMPETITIVE REPORT'!P26/X4</f>
        <v>3714.768883878241</v>
      </c>
      <c r="Q26" s="23">
        <f>'WEEKLY COMPETITIVE REPORT'!Q26</f>
        <v>1258</v>
      </c>
      <c r="R26" s="23">
        <f>'WEEKLY COMPETITIVE REPORT'!R26</f>
        <v>776</v>
      </c>
      <c r="S26" s="65">
        <f>'WEEKLY COMPETITIVE REPORT'!S26</f>
        <v>64.60546282245826</v>
      </c>
      <c r="T26" s="15">
        <f>'WEEKLY COMPETITIVE REPORT'!T26/X4</f>
        <v>92437.9932356257</v>
      </c>
      <c r="U26" s="15">
        <f t="shared" si="4"/>
        <v>1019.118752348741</v>
      </c>
      <c r="V26" s="26">
        <f t="shared" si="5"/>
        <v>98552.70574971815</v>
      </c>
      <c r="W26" s="23">
        <f>'WEEKLY COMPETITIVE REPORT'!W26</f>
        <v>16451</v>
      </c>
      <c r="X26" s="57">
        <f>'WEEKLY COMPETITIVE REPORT'!X26</f>
        <v>17709</v>
      </c>
    </row>
    <row r="27" spans="1:24" ht="12.75" customHeight="1">
      <c r="A27" s="51">
        <v>14</v>
      </c>
      <c r="B27" s="4">
        <f>'WEEKLY COMPETITIVE REPORT'!B27</f>
        <v>18</v>
      </c>
      <c r="C27" s="4" t="str">
        <f>'WEEKLY COMPETITIVE REPORT'!C27</f>
        <v>MONSTERS vs ALIENS</v>
      </c>
      <c r="D27" s="4" t="str">
        <f>'WEEKLY COMPETITIVE REPORT'!D27</f>
        <v>PAR</v>
      </c>
      <c r="E27" s="4" t="str">
        <f>'WEEKLY COMPETITIVE REPORT'!E27</f>
        <v>Karantanija</v>
      </c>
      <c r="F27" s="38">
        <f>'WEEKLY COMPETITIVE REPORT'!F27</f>
        <v>12</v>
      </c>
      <c r="G27" s="38">
        <f>'WEEKLY COMPETITIVE REPORT'!G27</f>
        <v>13</v>
      </c>
      <c r="H27" s="15">
        <f>'WEEKLY COMPETITIVE REPORT'!H27/X4</f>
        <v>3781.0033821871475</v>
      </c>
      <c r="I27" s="15">
        <f>'WEEKLY COMPETITIVE REPORT'!I27/X17</f>
        <v>0.015501365045578641</v>
      </c>
      <c r="J27" s="23">
        <f>'WEEKLY COMPETITIVE REPORT'!J27</f>
        <v>406</v>
      </c>
      <c r="K27" s="23">
        <f>'WEEKLY COMPETITIVE REPORT'!K27</f>
        <v>66</v>
      </c>
      <c r="L27" s="65">
        <f>'WEEKLY COMPETITIVE REPORT'!L27</f>
        <v>700.8955223880598</v>
      </c>
      <c r="M27" s="15">
        <f t="shared" si="3"/>
        <v>290.846414014396</v>
      </c>
      <c r="N27" s="38">
        <f>'WEEKLY COMPETITIVE REPORT'!N27</f>
        <v>13</v>
      </c>
      <c r="O27" s="15">
        <f>'WEEKLY COMPETITIVE REPORT'!O27/X4</f>
        <v>5693.348365276212</v>
      </c>
      <c r="P27" s="15">
        <f>'WEEKLY COMPETITIVE REPORT'!P27/X17</f>
        <v>0.023043820276710935</v>
      </c>
      <c r="Q27" s="23">
        <f>'WEEKLY COMPETITIVE REPORT'!Q27</f>
        <v>631</v>
      </c>
      <c r="R27" s="23">
        <f>'WEEKLY COMPETITIVE REPORT'!R27</f>
        <v>96</v>
      </c>
      <c r="S27" s="65">
        <f>'WEEKLY COMPETITIVE REPORT'!S27</f>
        <v>711.2449799196787</v>
      </c>
      <c r="T27" s="15">
        <f>'WEEKLY COMPETITIVE REPORT'!T27/X17</f>
        <v>7.618018601638055</v>
      </c>
      <c r="U27" s="15">
        <f t="shared" si="4"/>
        <v>437.9498742520163</v>
      </c>
      <c r="V27" s="26">
        <f t="shared" si="5"/>
        <v>5700.96638387785</v>
      </c>
      <c r="W27" s="23">
        <f>'WEEKLY COMPETITIVE REPORT'!W27</f>
        <v>28996</v>
      </c>
      <c r="X27" s="57">
        <f>'WEEKLY COMPETITIVE REPORT'!X27</f>
        <v>29627</v>
      </c>
    </row>
    <row r="28" spans="1:24" ht="12.75">
      <c r="A28" s="51">
        <v>15</v>
      </c>
      <c r="B28" s="4">
        <f>'WEEKLY COMPETITIVE REPORT'!B28</f>
        <v>12</v>
      </c>
      <c r="C28" s="4" t="str">
        <f>'WEEKLY COMPETITIVE REPORT'!C28</f>
        <v>I LOVE YOU MAN</v>
      </c>
      <c r="D28" s="4" t="str">
        <f>'WEEKLY COMPETITIVE REPORT'!D28</f>
        <v>PAR</v>
      </c>
      <c r="E28" s="4" t="str">
        <f>'WEEKLY COMPETITIVE REPORT'!E28</f>
        <v>Karantanija</v>
      </c>
      <c r="F28" s="38">
        <f>'WEEKLY COMPETITIVE REPORT'!F28</f>
        <v>9</v>
      </c>
      <c r="G28" s="38">
        <f>'WEEKLY COMPETITIVE REPORT'!G28</f>
        <v>9</v>
      </c>
      <c r="H28" s="15">
        <f>'WEEKLY COMPETITIVE REPORT'!H28/X4</f>
        <v>2235.0620067643745</v>
      </c>
      <c r="I28" s="15">
        <f>'WEEKLY COMPETITIVE REPORT'!I28/X17</f>
        <v>0.048586368053306184</v>
      </c>
      <c r="J28" s="23">
        <f>'WEEKLY COMPETITIVE REPORT'!J28</f>
        <v>322</v>
      </c>
      <c r="K28" s="23">
        <f>'WEEKLY COMPETITIVE REPORT'!K28</f>
        <v>264</v>
      </c>
      <c r="L28" s="65">
        <f>'WEEKLY COMPETITIVE REPORT'!L28</f>
        <v>51.047619047619065</v>
      </c>
      <c r="M28" s="15">
        <f t="shared" si="3"/>
        <v>248.34022297381938</v>
      </c>
      <c r="N28" s="38">
        <f>'WEEKLY COMPETITIVE REPORT'!N28</f>
        <v>9</v>
      </c>
      <c r="O28" s="15">
        <f>'WEEKLY COMPETITIVE REPORT'!O28/X4</f>
        <v>4062.8523111612176</v>
      </c>
      <c r="P28" s="15">
        <f>'WEEKLY COMPETITIVE REPORT'!P28/X17</f>
        <v>0.09226782656980241</v>
      </c>
      <c r="Q28" s="23">
        <f>'WEEKLY COMPETITIVE REPORT'!Q28</f>
        <v>623</v>
      </c>
      <c r="R28" s="23">
        <f>'WEEKLY COMPETITIVE REPORT'!R28</f>
        <v>529</v>
      </c>
      <c r="S28" s="65">
        <f>'WEEKLY COMPETITIVE REPORT'!S28</f>
        <v>44.58375125376128</v>
      </c>
      <c r="T28" s="15">
        <f>'WEEKLY COMPETITIVE REPORT'!T28/X17</f>
        <v>4.696959881541807</v>
      </c>
      <c r="U28" s="15">
        <f t="shared" si="4"/>
        <v>451.4280345734686</v>
      </c>
      <c r="V28" s="26">
        <f t="shared" si="5"/>
        <v>4067.5492710427593</v>
      </c>
      <c r="W28" s="23">
        <f>'WEEKLY COMPETITIVE REPORT'!W28</f>
        <v>24785</v>
      </c>
      <c r="X28" s="57">
        <f>'WEEKLY COMPETITIVE REPORT'!X28</f>
        <v>25408</v>
      </c>
    </row>
    <row r="29" spans="1:24" ht="12.75">
      <c r="A29" s="51">
        <v>16</v>
      </c>
      <c r="B29" s="4" t="str">
        <f>'WEEKLY COMPETITIVE REPORT'!B29</f>
        <v>New</v>
      </c>
      <c r="C29" s="4" t="str">
        <f>'WEEKLY COMPETITIVE REPORT'!C29</f>
        <v>SVETI GEORGIJE UBIVA AŽDAHU</v>
      </c>
      <c r="D29" s="4" t="str">
        <f>'WEEKLY COMPETITIVE REPORT'!D29</f>
        <v>INDEP</v>
      </c>
      <c r="E29" s="4" t="str">
        <f>'WEEKLY COMPETITIVE REPORT'!E29</f>
        <v>Cinemania</v>
      </c>
      <c r="F29" s="38">
        <f>'WEEKLY COMPETITIVE REPORT'!F29</f>
        <v>1</v>
      </c>
      <c r="G29" s="38">
        <f>'WEEKLY COMPETITIVE REPORT'!G29</f>
        <v>2</v>
      </c>
      <c r="H29" s="15">
        <f>'WEEKLY COMPETITIVE REPORT'!H29/X4</f>
        <v>1385.2874859075534</v>
      </c>
      <c r="I29" s="15">
        <f>'WEEKLY COMPETITIVE REPORT'!I29/X17</f>
        <v>0</v>
      </c>
      <c r="J29" s="23">
        <f>'WEEKLY COMPETITIVE REPORT'!J29</f>
        <v>207</v>
      </c>
      <c r="K29" s="23">
        <f>'WEEKLY COMPETITIVE REPORT'!K29</f>
        <v>0</v>
      </c>
      <c r="L29" s="65">
        <f>'WEEKLY COMPETITIVE REPORT'!L29</f>
        <v>0</v>
      </c>
      <c r="M29" s="15">
        <f t="shared" si="3"/>
        <v>692.6437429537767</v>
      </c>
      <c r="N29" s="38">
        <f>'WEEKLY COMPETITIVE REPORT'!N29</f>
        <v>2</v>
      </c>
      <c r="O29" s="15">
        <f>'WEEKLY COMPETITIVE REPORT'!O29/X4</f>
        <v>2704.340473506201</v>
      </c>
      <c r="P29" s="15">
        <f>'WEEKLY COMPETITIVE REPORT'!P29/X17</f>
        <v>0</v>
      </c>
      <c r="Q29" s="23">
        <f>'WEEKLY COMPETITIVE REPORT'!Q29</f>
        <v>437</v>
      </c>
      <c r="R29" s="23">
        <f>'WEEKLY COMPETITIVE REPORT'!R29</f>
        <v>0</v>
      </c>
      <c r="S29" s="65">
        <f>'WEEKLY COMPETITIVE REPORT'!S29</f>
        <v>0</v>
      </c>
      <c r="T29" s="15">
        <f>'WEEKLY COMPETITIVE REPORT'!T29/X4</f>
        <v>1173.9007891770011</v>
      </c>
      <c r="U29" s="15">
        <f t="shared" si="4"/>
        <v>1352.1702367531004</v>
      </c>
      <c r="V29" s="26">
        <f t="shared" si="5"/>
        <v>3878.241262683202</v>
      </c>
      <c r="W29" s="23">
        <f>'WEEKLY COMPETITIVE REPORT'!W29</f>
        <v>190</v>
      </c>
      <c r="X29" s="57">
        <f>'WEEKLY COMPETITIVE REPORT'!X29</f>
        <v>627</v>
      </c>
    </row>
    <row r="30" spans="1:24" ht="12.75">
      <c r="A30" s="52">
        <v>17</v>
      </c>
      <c r="B30" s="4">
        <f>'WEEKLY COMPETITIVE REPORT'!B30</f>
        <v>13</v>
      </c>
      <c r="C30" s="4" t="str">
        <f>'WEEKLY COMPETITIVE REPORT'!C30</f>
        <v>STAR TREK</v>
      </c>
      <c r="D30" s="4" t="str">
        <f>'WEEKLY COMPETITIVE REPORT'!D30</f>
        <v>PAR</v>
      </c>
      <c r="E30" s="4" t="str">
        <f>'WEEKLY COMPETITIVE REPORT'!E30</f>
        <v>Karantanija</v>
      </c>
      <c r="F30" s="38">
        <f>'WEEKLY COMPETITIVE REPORT'!F30</f>
        <v>8</v>
      </c>
      <c r="G30" s="38">
        <f>'WEEKLY COMPETITIVE REPORT'!G30</f>
        <v>5</v>
      </c>
      <c r="H30" s="15">
        <f>'WEEKLY COMPETITIVE REPORT'!H30/X4</f>
        <v>1700.9582863585117</v>
      </c>
      <c r="I30" s="15">
        <f>'WEEKLY COMPETITIVE REPORT'!I30/X17</f>
        <v>0.03516727592429781</v>
      </c>
      <c r="J30" s="23">
        <f>'WEEKLY COMPETITIVE REPORT'!J30</f>
        <v>251</v>
      </c>
      <c r="K30" s="23">
        <f>'WEEKLY COMPETITIVE REPORT'!K30</f>
        <v>192</v>
      </c>
      <c r="L30" s="65">
        <f>'WEEKLY COMPETITIVE REPORT'!L30</f>
        <v>58.81578947368422</v>
      </c>
      <c r="M30" s="15">
        <f t="shared" si="3"/>
        <v>340.19165727170235</v>
      </c>
      <c r="N30" s="38">
        <f>'WEEKLY COMPETITIVE REPORT'!N30</f>
        <v>5</v>
      </c>
      <c r="O30" s="15">
        <f>'WEEKLY COMPETITIVE REPORT'!O30/X4</f>
        <v>2540.86809470124</v>
      </c>
      <c r="P30" s="15">
        <f>'WEEKLY COMPETITIVE REPORT'!P30/X17</f>
        <v>0.07588727962611633</v>
      </c>
      <c r="Q30" s="23">
        <f>'WEEKLY COMPETITIVE REPORT'!Q30</f>
        <v>402</v>
      </c>
      <c r="R30" s="23">
        <f>'WEEKLY COMPETITIVE REPORT'!R30</f>
        <v>431</v>
      </c>
      <c r="S30" s="65">
        <f>'WEEKLY COMPETITIVE REPORT'!S30</f>
        <v>9.939024390243901</v>
      </c>
      <c r="T30" s="15">
        <f>'WEEKLY COMPETITIVE REPORT'!T30/X4</f>
        <v>76040.02254791431</v>
      </c>
      <c r="U30" s="15">
        <f t="shared" si="4"/>
        <v>508.173618940248</v>
      </c>
      <c r="V30" s="26">
        <f t="shared" si="5"/>
        <v>78580.89064261556</v>
      </c>
      <c r="W30" s="23">
        <f>'WEEKLY COMPETITIVE REPORT'!W30</f>
        <v>13242</v>
      </c>
      <c r="X30" s="57">
        <f>'WEEKLY COMPETITIVE REPORT'!X30</f>
        <v>13644</v>
      </c>
    </row>
    <row r="31" spans="1:24" ht="12.75">
      <c r="A31" s="51">
        <v>18</v>
      </c>
      <c r="B31" s="4">
        <f>'WEEKLY COMPETITIVE REPORT'!B31</f>
        <v>17</v>
      </c>
      <c r="C31" s="4" t="str">
        <f>'WEEKLY COMPETITIVE REPORT'!C31</f>
        <v>TAXI 4</v>
      </c>
      <c r="D31" s="4" t="str">
        <f>'WEEKLY COMPETITIVE REPORT'!D31</f>
        <v>INDEP</v>
      </c>
      <c r="E31" s="4" t="str">
        <f>'WEEKLY COMPETITIVE REPORT'!E31</f>
        <v>CF</v>
      </c>
      <c r="F31" s="38">
        <f>'WEEKLY COMPETITIVE REPORT'!F31</f>
        <v>7</v>
      </c>
      <c r="G31" s="38">
        <f>'WEEKLY COMPETITIVE REPORT'!G31</f>
        <v>2</v>
      </c>
      <c r="H31" s="15">
        <f>'WEEKLY COMPETITIVE REPORT'!H31/X4</f>
        <v>1827.7903043968433</v>
      </c>
      <c r="I31" s="15">
        <f>'WEEKLY COMPETITIVE REPORT'!I31/X17</f>
        <v>0.022812456619314237</v>
      </c>
      <c r="J31" s="23">
        <f>'WEEKLY COMPETITIVE REPORT'!J31</f>
        <v>290</v>
      </c>
      <c r="K31" s="23">
        <f>'WEEKLY COMPETITIVE REPORT'!K31</f>
        <v>120</v>
      </c>
      <c r="L31" s="65">
        <f>'WEEKLY COMPETITIVE REPORT'!L31</f>
        <v>163.08316430020284</v>
      </c>
      <c r="M31" s="15">
        <f t="shared" si="3"/>
        <v>913.8951521984217</v>
      </c>
      <c r="N31" s="38">
        <f>'WEEKLY COMPETITIVE REPORT'!N31</f>
        <v>2</v>
      </c>
      <c r="O31" s="15">
        <f>'WEEKLY COMPETITIVE REPORT'!O31/X4</f>
        <v>2501.4092446448703</v>
      </c>
      <c r="P31" s="15">
        <f>'WEEKLY COMPETITIVE REPORT'!P31/X17</f>
        <v>0.03442691222062838</v>
      </c>
      <c r="Q31" s="23">
        <f>'WEEKLY COMPETITIVE REPORT'!Q31</f>
        <v>420</v>
      </c>
      <c r="R31" s="23">
        <f>'WEEKLY COMPETITIVE REPORT'!R31</f>
        <v>184</v>
      </c>
      <c r="S31" s="65">
        <f>'WEEKLY COMPETITIVE REPORT'!S31</f>
        <v>138.5752688172043</v>
      </c>
      <c r="T31" s="15">
        <f>'WEEKLY COMPETITIVE REPORT'!T31/X4</f>
        <v>20463.641488162346</v>
      </c>
      <c r="U31" s="15">
        <f t="shared" si="4"/>
        <v>1250.7046223224352</v>
      </c>
      <c r="V31" s="26">
        <f t="shared" si="5"/>
        <v>22965.050732807216</v>
      </c>
      <c r="W31" s="23">
        <f>'WEEKLY COMPETITIVE REPORT'!W31</f>
        <v>3499</v>
      </c>
      <c r="X31" s="57">
        <f>'WEEKLY COMPETITIVE REPORT'!X31</f>
        <v>3919</v>
      </c>
    </row>
    <row r="32" spans="1:24" ht="12.75">
      <c r="A32" s="51">
        <v>19</v>
      </c>
      <c r="B32" s="4">
        <f>'WEEKLY COMPETITIVE REPORT'!B32</f>
        <v>16</v>
      </c>
      <c r="C32" s="4" t="str">
        <f>'WEEKLY COMPETITIVE REPORT'!C32</f>
        <v>DUPLICITY</v>
      </c>
      <c r="D32" s="4" t="str">
        <f>'WEEKLY COMPETITIVE REPORT'!D32</f>
        <v>UNI</v>
      </c>
      <c r="E32" s="4" t="str">
        <f>'WEEKLY COMPETITIVE REPORT'!E32</f>
        <v>Karantanija</v>
      </c>
      <c r="F32" s="38">
        <f>'WEEKLY COMPETITIVE REPORT'!F32</f>
        <v>8</v>
      </c>
      <c r="G32" s="38">
        <f>'WEEKLY COMPETITIVE REPORT'!G32</f>
        <v>8</v>
      </c>
      <c r="H32" s="15">
        <f>'WEEKLY COMPETITIVE REPORT'!H32/X4</f>
        <v>1440.2480270574972</v>
      </c>
      <c r="I32" s="15">
        <f>'WEEKLY COMPETITIVE REPORT'!I32/X17</f>
        <v>0.021840729258248114</v>
      </c>
      <c r="J32" s="23">
        <f>'WEEKLY COMPETITIVE REPORT'!J32</f>
        <v>188</v>
      </c>
      <c r="K32" s="23">
        <f>'WEEKLY COMPETITIVE REPORT'!K32</f>
        <v>120</v>
      </c>
      <c r="L32" s="65">
        <f>'WEEKLY COMPETITIVE REPORT'!L32</f>
        <v>116.52542372881354</v>
      </c>
      <c r="M32" s="15">
        <f t="shared" si="3"/>
        <v>180.03100338218715</v>
      </c>
      <c r="N32" s="38">
        <f>'WEEKLY COMPETITIVE REPORT'!N32</f>
        <v>8</v>
      </c>
      <c r="O32" s="15">
        <f>'WEEKLY COMPETITIVE REPORT'!O32/X4</f>
        <v>2302.705749718151</v>
      </c>
      <c r="P32" s="15">
        <f>'WEEKLY COMPETITIVE REPORT'!P32/X17</f>
        <v>0.04072000370181852</v>
      </c>
      <c r="Q32" s="23">
        <f>'WEEKLY COMPETITIVE REPORT'!Q32</f>
        <v>319</v>
      </c>
      <c r="R32" s="23">
        <f>'WEEKLY COMPETITIVE REPORT'!R32</f>
        <v>225</v>
      </c>
      <c r="S32" s="65">
        <f>'WEEKLY COMPETITIVE REPORT'!S32</f>
        <v>85.68181818181819</v>
      </c>
      <c r="T32" s="15">
        <f>'WEEKLY COMPETITIVE REPORT'!T32/X4</f>
        <v>69990.1352874859</v>
      </c>
      <c r="U32" s="15">
        <f t="shared" si="4"/>
        <v>287.83821871476886</v>
      </c>
      <c r="V32" s="26">
        <f t="shared" si="5"/>
        <v>72292.84103720405</v>
      </c>
      <c r="W32" s="23">
        <f>'WEEKLY COMPETITIVE REPORT'!W32</f>
        <v>11560</v>
      </c>
      <c r="X32" s="57">
        <f>'WEEKLY COMPETITIVE REPORT'!X32</f>
        <v>11879</v>
      </c>
    </row>
    <row r="33" spans="1:24" ht="13.5" thickBot="1">
      <c r="A33" s="51">
        <v>20</v>
      </c>
      <c r="B33" s="4">
        <f>'WEEKLY COMPETITIVE REPORT'!B33</f>
        <v>14</v>
      </c>
      <c r="C33" s="4" t="str">
        <f>'WEEKLY COMPETITIVE REPORT'!C33</f>
        <v>WRESTLER</v>
      </c>
      <c r="D33" s="4" t="str">
        <f>'WEEKLY COMPETITIVE REPORT'!D33</f>
        <v>INDEP</v>
      </c>
      <c r="E33" s="4" t="str">
        <f>'WEEKLY COMPETITIVE REPORT'!E33</f>
        <v>Blitz</v>
      </c>
      <c r="F33" s="38">
        <f>'WEEKLY COMPETITIVE REPORT'!F33</f>
        <v>4</v>
      </c>
      <c r="G33" s="38">
        <f>'WEEKLY COMPETITIVE REPORT'!G33</f>
        <v>4</v>
      </c>
      <c r="H33" s="15">
        <f>'WEEKLY COMPETITIVE REPORT'!H33/X4</f>
        <v>1592.446448703495</v>
      </c>
      <c r="I33" s="15">
        <f>'WEEKLY COMPETITIVE REPORT'!I33/X17</f>
        <v>0.03900791263708297</v>
      </c>
      <c r="J33" s="23">
        <f>'WEEKLY COMPETITIVE REPORT'!J33</f>
        <v>241</v>
      </c>
      <c r="K33" s="23">
        <f>'WEEKLY COMPETITIVE REPORT'!K33</f>
        <v>189</v>
      </c>
      <c r="L33" s="65">
        <f>'WEEKLY COMPETITIVE REPORT'!L33</f>
        <v>34.04507710557533</v>
      </c>
      <c r="M33" s="15">
        <f t="shared" si="3"/>
        <v>398.11161217587374</v>
      </c>
      <c r="N33" s="38">
        <f>'WEEKLY COMPETITIVE REPORT'!N33</f>
        <v>4</v>
      </c>
      <c r="O33" s="15">
        <f>'WEEKLY COMPETITIVE REPORT'!O33/X4</f>
        <v>2044.813979706877</v>
      </c>
      <c r="P33" s="15">
        <f>'WEEKLY COMPETITIVE REPORT'!P33/X17</f>
        <v>0.06589236962657906</v>
      </c>
      <c r="Q33" s="23">
        <f>'WEEKLY COMPETITIVE REPORT'!Q33</f>
        <v>329</v>
      </c>
      <c r="R33" s="23">
        <f>'WEEKLY COMPETITIVE REPORT'!R33</f>
        <v>341</v>
      </c>
      <c r="S33" s="65">
        <f>'WEEKLY COMPETITIVE REPORT'!S33</f>
        <v>1.896067415730343</v>
      </c>
      <c r="T33" s="15">
        <f>'WEEKLY COMPETITIVE REPORT'!T33/X4</f>
        <v>12528.184892897407</v>
      </c>
      <c r="U33" s="15">
        <f t="shared" si="4"/>
        <v>511.20349492671926</v>
      </c>
      <c r="V33" s="26">
        <f t="shared" si="5"/>
        <v>14572.998872604283</v>
      </c>
      <c r="W33" s="23">
        <f>'WEEKLY COMPETITIVE REPORT'!W33</f>
        <v>2205</v>
      </c>
      <c r="X33" s="57">
        <f>'WEEKLY COMPETITIVE REPORT'!X33</f>
        <v>2534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REPORT'!D34</f>
        <v>0</v>
      </c>
      <c r="E34" s="58">
        <f>'WEEKLY COMPETITIVE REPORT'!E34</f>
        <v>0</v>
      </c>
      <c r="F34" s="59">
        <f>'WEEKLY COMPETITIVE REPORT'!F34</f>
        <v>0</v>
      </c>
      <c r="G34" s="41">
        <f>'WEEKLY COMPETITIVE REPORT'!G34</f>
        <v>146</v>
      </c>
      <c r="H34" s="33">
        <f>SUM(H14:H33)</f>
        <v>175279.03043968437</v>
      </c>
      <c r="I34" s="32">
        <f>SUM(I14:I33)</f>
        <v>85115.74097698691</v>
      </c>
      <c r="J34" s="32">
        <f>SUM(J14:J33)</f>
        <v>27201</v>
      </c>
      <c r="K34" s="32">
        <f>SUM(K14:K33)</f>
        <v>15855</v>
      </c>
      <c r="L34" s="65">
        <f>'WEEKLY COMPETITIVE REPORT'!L34</f>
        <v>85.8579519134502</v>
      </c>
      <c r="M34" s="33">
        <f>H34/G34</f>
        <v>1200.5413043813999</v>
      </c>
      <c r="N34" s="41">
        <f>'WEEKLY COMPETITIVE REPORT'!N34</f>
        <v>146</v>
      </c>
      <c r="O34" s="32">
        <f>SUM(O14:O33)</f>
        <v>305713.07779030444</v>
      </c>
      <c r="P34" s="32">
        <f>SUM(P14:P33)</f>
        <v>145368.1450905232</v>
      </c>
      <c r="Q34" s="32">
        <f>SUM(Q14:Q33)</f>
        <v>51024</v>
      </c>
      <c r="R34" s="32">
        <f>SUM(R14:R33)</f>
        <v>28853</v>
      </c>
      <c r="S34" s="66">
        <f>O34/P34-100%</f>
        <v>1.1030266128795394</v>
      </c>
      <c r="T34" s="32">
        <f>SUM(T14:T33)</f>
        <v>1070106.7343696896</v>
      </c>
      <c r="U34" s="33">
        <f>O34/N34</f>
        <v>2093.925190344551</v>
      </c>
      <c r="V34" s="32">
        <f>SUM(V14:V33)</f>
        <v>1375819.812159994</v>
      </c>
      <c r="W34" s="32">
        <f>SUM(W14:W33)</f>
        <v>245327</v>
      </c>
      <c r="X34" s="36">
        <f>SUM(X14:X33)</f>
        <v>296351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Film New Europe1</cp:lastModifiedBy>
  <cp:lastPrinted>2008-07-03T16:27:44Z</cp:lastPrinted>
  <dcterms:created xsi:type="dcterms:W3CDTF">1998-07-08T11:15:35Z</dcterms:created>
  <dcterms:modified xsi:type="dcterms:W3CDTF">2009-06-26T13:35:06Z</dcterms:modified>
  <cp:category/>
  <cp:version/>
  <cp:contentType/>
  <cp:contentStatus/>
</cp:coreProperties>
</file>