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1800" windowWidth="17565" windowHeight="98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<sst xmlns="http://schemas.openxmlformats.org/spreadsheetml/2006/main" count="245" uniqueCount="81">
  <si>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</si>
  <si>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</si>
  <si>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</si>
  <si>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</si>
  <si>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</si>
  <si>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</si>
  <si>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</si>
  <si>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</si>
  <si>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</si>
  <si>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</si>
  <si>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</si>
  <si>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</si>
  <si>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</si>
  <si>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</si>
  <si>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</si>
  <si>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</si>
  <si>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</si>
  <si>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</si>
  <si>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</si>
  <si>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</si>
  <si>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</si>
  <si>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</si>
  <si>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</si>
  <si>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</si>
  <si>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</si>
  <si>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</si>
  <si>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</si>
  <si>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</si>
  <si>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</si>
  <si>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</si>
  <si>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</si>
  <si>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</si>
  <si>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</si>
  <si>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</si>
  <si>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</si>
  <si>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</si>
  <si>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</si>
  <si>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</si>
  <si>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</si>
  <si>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</si>
  <si>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</si>
  <si>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</si>
  <si>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</si>
  <si>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</si>
  <si>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</si>
  <si>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</si>
  <si>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</si>
  <si>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</si>
  <si>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</si>
  <si>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</si>
  <si>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</si>
  <si>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</si>
  <si>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</si>
  <si>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</si>
  <si>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PAR</t>
  </si>
  <si>
    <t>I LOVE YOU MAN</t>
  </si>
  <si>
    <t>17 AGAIN</t>
  </si>
  <si>
    <t>STAR TREK</t>
  </si>
  <si>
    <t>CORALINE 3D</t>
  </si>
  <si>
    <t>ANGELS &amp; DEMONS</t>
  </si>
  <si>
    <t>SONY</t>
  </si>
  <si>
    <t>MY BLOODY VALENTINE</t>
  </si>
  <si>
    <t>NIGHT AT THE MUSEUM 2</t>
  </si>
  <si>
    <t>BEVERLY HILLS CHIUHUAHUA</t>
  </si>
  <si>
    <t>STATE OF PLAY</t>
  </si>
  <si>
    <t>WRESTLER</t>
  </si>
  <si>
    <t>TERMINATOR: SALVATION</t>
  </si>
  <si>
    <t>HANGOVER</t>
  </si>
  <si>
    <t>THE BOAT THAT ROCKED</t>
  </si>
  <si>
    <t>KNOWING</t>
  </si>
  <si>
    <t>FIGHTING</t>
  </si>
  <si>
    <t>SVETI GEORGIJE UBIVA AŽDAHU</t>
  </si>
  <si>
    <t>HANNAH MONTANA: THE MOVIE</t>
  </si>
  <si>
    <t>21 - Jun</t>
  </si>
  <si>
    <t>24 - Jun</t>
  </si>
  <si>
    <t>TRANSFORMERS 2</t>
  </si>
  <si>
    <t>DRAG ME TO HELL</t>
  </si>
  <si>
    <t>FIVIA</t>
  </si>
  <si>
    <t>ZACK &amp; MIRI MAKE A PORN</t>
  </si>
  <si>
    <t xml:space="preserve">26 - Jun   </t>
  </si>
  <si>
    <t>25 - Jun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</si>
</sst>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Q19" sqref="Q1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91" t="s">
        <v>79</v>
      </c>
      <c r="K4" s="21"/>
      <c r="L4" s="92" t="s">
        <v>73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0.7069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9" t="s">
        <v>80</v>
      </c>
      <c r="K5" s="8"/>
      <c r="L5" s="93" t="s">
        <v>74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26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39996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67</v>
      </c>
      <c r="D14" s="16" t="s">
        <v>43</v>
      </c>
      <c r="E14" s="16" t="s">
        <v>44</v>
      </c>
      <c r="F14" s="38">
        <v>3</v>
      </c>
      <c r="G14" s="38">
        <v>6</v>
      </c>
      <c r="H14" s="25">
        <v>25530</v>
      </c>
      <c r="I14" s="25">
        <v>27743</v>
      </c>
      <c r="J14" s="86">
        <v>5603</v>
      </c>
      <c r="K14" s="86">
        <v>6072</v>
      </c>
      <c r="L14" s="65">
        <f>(H14/I14*100)-100</f>
        <v>-7.976786937245421</v>
      </c>
      <c r="M14" s="15">
        <f>H14/G14</f>
        <v>4255</v>
      </c>
      <c r="N14" s="75">
        <v>6</v>
      </c>
      <c r="O14" s="15">
        <v>51141</v>
      </c>
      <c r="P14" s="15">
        <v>52361</v>
      </c>
      <c r="Q14" s="15">
        <v>11797</v>
      </c>
      <c r="R14" s="15">
        <v>12583</v>
      </c>
      <c r="S14" s="65">
        <f>(O14/P14*100)-100</f>
        <v>-2.3299784190523525</v>
      </c>
      <c r="T14" s="94">
        <v>81999</v>
      </c>
      <c r="U14" s="15">
        <f>O14/N14</f>
        <v>8523.5</v>
      </c>
      <c r="V14" s="76">
        <f>SUM(T14,O14)</f>
        <v>133140</v>
      </c>
      <c r="W14" s="76">
        <v>20598</v>
      </c>
      <c r="X14" s="77">
        <f>SUM(W14,Q14)</f>
        <v>32395</v>
      </c>
    </row>
    <row r="15" spans="1:24" ht="12.75">
      <c r="A15" s="74">
        <v>2</v>
      </c>
      <c r="B15" s="74" t="s">
        <v>50</v>
      </c>
      <c r="C15" s="4" t="s">
        <v>75</v>
      </c>
      <c r="D15" s="16" t="s">
        <v>54</v>
      </c>
      <c r="E15" s="16" t="s">
        <v>36</v>
      </c>
      <c r="F15" s="38">
        <v>1</v>
      </c>
      <c r="G15" s="38">
        <v>5</v>
      </c>
      <c r="H15" s="25">
        <v>17119</v>
      </c>
      <c r="I15" s="25"/>
      <c r="J15" s="85">
        <v>4100</v>
      </c>
      <c r="K15" s="85"/>
      <c r="L15" s="65"/>
      <c r="M15" s="15">
        <f>H15/G15</f>
        <v>3423.8</v>
      </c>
      <c r="N15" s="75">
        <v>5</v>
      </c>
      <c r="O15" s="23">
        <v>33221</v>
      </c>
      <c r="P15" s="23"/>
      <c r="Q15" s="23">
        <v>8512</v>
      </c>
      <c r="R15" s="23"/>
      <c r="S15" s="65"/>
      <c r="T15" s="79">
        <v>9087</v>
      </c>
      <c r="U15" s="15">
        <f>O15/N15</f>
        <v>6644.2</v>
      </c>
      <c r="V15" s="79">
        <f>SUM(T15,O15)</f>
        <v>42308</v>
      </c>
      <c r="W15" s="79">
        <v>2771</v>
      </c>
      <c r="X15" s="80">
        <f>SUM(W15,Q15)</f>
        <v>11283</v>
      </c>
    </row>
    <row r="16" spans="1:24" ht="12.75">
      <c r="A16" s="74">
        <v>3</v>
      </c>
      <c r="B16" s="74">
        <v>2</v>
      </c>
      <c r="C16" s="4" t="s">
        <v>72</v>
      </c>
      <c r="D16" s="16" t="s">
        <v>51</v>
      </c>
      <c r="E16" s="16" t="s">
        <v>52</v>
      </c>
      <c r="F16" s="38">
        <v>2</v>
      </c>
      <c r="G16" s="38">
        <v>8</v>
      </c>
      <c r="H16" s="25">
        <v>8636</v>
      </c>
      <c r="I16" s="25">
        <v>16233</v>
      </c>
      <c r="J16" s="25">
        <v>2002</v>
      </c>
      <c r="K16" s="25">
        <v>3767</v>
      </c>
      <c r="L16" s="65">
        <f>(H16/I16*100)-100</f>
        <v>-46.79972894720631</v>
      </c>
      <c r="M16" s="15">
        <f>H16/G16</f>
        <v>1079.5</v>
      </c>
      <c r="N16" s="75">
        <v>8</v>
      </c>
      <c r="O16" s="15">
        <v>18546</v>
      </c>
      <c r="P16" s="15">
        <v>29625</v>
      </c>
      <c r="Q16" s="15">
        <v>4527</v>
      </c>
      <c r="R16" s="15">
        <v>7341</v>
      </c>
      <c r="S16" s="65">
        <f>(O16/P16*100)-100</f>
        <v>-37.39746835443037</v>
      </c>
      <c r="T16" s="79">
        <v>31312</v>
      </c>
      <c r="U16" s="15">
        <f>O16/N16</f>
        <v>2318.25</v>
      </c>
      <c r="V16" s="79">
        <f>SUM(T16,O16)</f>
        <v>49858</v>
      </c>
      <c r="W16" s="79">
        <v>8257</v>
      </c>
      <c r="X16" s="80">
        <f>SUM(W16,Q16)</f>
        <v>12784</v>
      </c>
    </row>
    <row r="17" spans="1:24" ht="12.75">
      <c r="A17" s="74">
        <v>4</v>
      </c>
      <c r="B17" s="74">
        <v>3</v>
      </c>
      <c r="C17" s="4" t="s">
        <v>59</v>
      </c>
      <c r="D17" s="16" t="s">
        <v>60</v>
      </c>
      <c r="E17" s="16" t="s">
        <v>42</v>
      </c>
      <c r="F17" s="38">
        <v>7</v>
      </c>
      <c r="G17" s="38">
        <v>15</v>
      </c>
      <c r="H17" s="25">
        <v>8292</v>
      </c>
      <c r="I17" s="25">
        <v>16007</v>
      </c>
      <c r="J17" s="23">
        <v>1729</v>
      </c>
      <c r="K17" s="23">
        <v>3540</v>
      </c>
      <c r="L17" s="65">
        <f>(H17/I17*100)-100</f>
        <v>-48.197663522209034</v>
      </c>
      <c r="M17" s="15">
        <f>H17/G17</f>
        <v>552.8</v>
      </c>
      <c r="N17" s="38">
        <v>15</v>
      </c>
      <c r="O17" s="23">
        <v>15998</v>
      </c>
      <c r="P17" s="23">
        <v>27195</v>
      </c>
      <c r="Q17" s="23">
        <v>3479</v>
      </c>
      <c r="R17" s="23">
        <v>6404</v>
      </c>
      <c r="S17" s="65">
        <f>(O17/P17*100)-100</f>
        <v>-41.17300974443832</v>
      </c>
      <c r="T17" s="79">
        <v>293447</v>
      </c>
      <c r="U17" s="15">
        <f>O17/N17</f>
        <v>1066.5333333333333</v>
      </c>
      <c r="V17" s="79">
        <f>SUM(T17,O17)</f>
        <v>309445</v>
      </c>
      <c r="W17" s="79">
        <v>76237</v>
      </c>
      <c r="X17" s="80">
        <f>SUM(W17,Q17)</f>
        <v>79716</v>
      </c>
    </row>
    <row r="18" spans="1:24" ht="13.5" customHeight="1">
      <c r="A18" s="74">
        <v>5</v>
      </c>
      <c r="B18" s="74" t="s">
        <v>50</v>
      </c>
      <c r="C18" s="4" t="s">
        <v>76</v>
      </c>
      <c r="D18" s="16" t="s">
        <v>46</v>
      </c>
      <c r="E18" s="16" t="s">
        <v>77</v>
      </c>
      <c r="F18" s="38">
        <v>1</v>
      </c>
      <c r="G18" s="38">
        <v>4</v>
      </c>
      <c r="H18" s="15">
        <v>5958</v>
      </c>
      <c r="I18" s="15"/>
      <c r="J18" s="15">
        <v>1323</v>
      </c>
      <c r="K18" s="15"/>
      <c r="L18" s="65"/>
      <c r="M18" s="15">
        <f>H18/G18</f>
        <v>1489.5</v>
      </c>
      <c r="N18" s="75">
        <v>4</v>
      </c>
      <c r="O18" s="15">
        <v>12463</v>
      </c>
      <c r="P18" s="15"/>
      <c r="Q18" s="15">
        <v>2877</v>
      </c>
      <c r="R18" s="15"/>
      <c r="S18" s="65"/>
      <c r="T18" s="79">
        <v>3082</v>
      </c>
      <c r="U18" s="15">
        <f>O18/N18</f>
        <v>3115.75</v>
      </c>
      <c r="V18" s="79">
        <f>SUM(T18,O18)</f>
        <v>15545</v>
      </c>
      <c r="W18" s="79">
        <v>795</v>
      </c>
      <c r="X18" s="80">
        <f>SUM(W18,Q18)</f>
        <v>3672</v>
      </c>
    </row>
    <row r="19" spans="1:24" ht="12.75">
      <c r="A19" s="74">
        <v>6</v>
      </c>
      <c r="B19" s="74">
        <v>4</v>
      </c>
      <c r="C19" s="4" t="s">
        <v>66</v>
      </c>
      <c r="D19" s="16" t="s">
        <v>60</v>
      </c>
      <c r="E19" s="16" t="s">
        <v>42</v>
      </c>
      <c r="F19" s="38">
        <v>4</v>
      </c>
      <c r="G19" s="38">
        <v>13</v>
      </c>
      <c r="H19" s="15">
        <v>8045</v>
      </c>
      <c r="I19" s="15">
        <v>12876</v>
      </c>
      <c r="J19" s="15">
        <v>1799</v>
      </c>
      <c r="K19" s="15">
        <v>2858</v>
      </c>
      <c r="L19" s="65">
        <f>(H19/I19*100)-100</f>
        <v>-37.51941596769183</v>
      </c>
      <c r="M19" s="15">
        <f>H19/G19</f>
        <v>618.8461538461538</v>
      </c>
      <c r="N19" s="75">
        <v>13</v>
      </c>
      <c r="O19" s="15">
        <v>10519</v>
      </c>
      <c r="P19" s="15">
        <v>19866</v>
      </c>
      <c r="Q19" s="15">
        <v>2449</v>
      </c>
      <c r="R19" s="15">
        <v>4685</v>
      </c>
      <c r="S19" s="65">
        <f>(O19/P19*100)-100</f>
        <v>-47.05023658512031</v>
      </c>
      <c r="T19" s="79">
        <v>84835</v>
      </c>
      <c r="U19" s="15">
        <f>O19/N19</f>
        <v>809.1538461538462</v>
      </c>
      <c r="V19" s="79">
        <f>SUM(T19,O19)</f>
        <v>95354</v>
      </c>
      <c r="W19" s="79">
        <v>21611</v>
      </c>
      <c r="X19" s="80">
        <f>SUM(W19,Q19)</f>
        <v>24060</v>
      </c>
    </row>
    <row r="20" spans="1:24" ht="12.75">
      <c r="A20" s="74">
        <v>7</v>
      </c>
      <c r="B20" s="74">
        <v>6</v>
      </c>
      <c r="C20" s="4" t="s">
        <v>62</v>
      </c>
      <c r="D20" s="16" t="s">
        <v>45</v>
      </c>
      <c r="E20" s="16" t="s">
        <v>42</v>
      </c>
      <c r="F20" s="38">
        <v>6</v>
      </c>
      <c r="G20" s="38">
        <v>11</v>
      </c>
      <c r="H20" s="15">
        <v>5503</v>
      </c>
      <c r="I20" s="15">
        <v>8135</v>
      </c>
      <c r="J20" s="25">
        <v>1303</v>
      </c>
      <c r="K20" s="25">
        <v>1906</v>
      </c>
      <c r="L20" s="65">
        <f>(H20/I20*100)-100</f>
        <v>-32.3540258143823</v>
      </c>
      <c r="M20" s="15">
        <f>H20/G20</f>
        <v>500.27272727272725</v>
      </c>
      <c r="N20" s="38">
        <v>11</v>
      </c>
      <c r="O20" s="15">
        <v>10101</v>
      </c>
      <c r="P20" s="15">
        <v>13551</v>
      </c>
      <c r="Q20" s="15">
        <v>2466</v>
      </c>
      <c r="R20" s="15">
        <v>3286</v>
      </c>
      <c r="S20" s="65">
        <f>(O20/P20*100)-100</f>
        <v>-25.45937569183087</v>
      </c>
      <c r="T20" s="88">
        <v>80285</v>
      </c>
      <c r="U20" s="15">
        <f>O20/N20</f>
        <v>918.2727272727273</v>
      </c>
      <c r="V20" s="79">
        <f>SUM(T20,O20)</f>
        <v>90386</v>
      </c>
      <c r="W20" s="79">
        <v>21014</v>
      </c>
      <c r="X20" s="80">
        <f>SUM(W20,Q20)</f>
        <v>23480</v>
      </c>
    </row>
    <row r="21" spans="1:24" ht="12.75">
      <c r="A21" s="74">
        <v>8</v>
      </c>
      <c r="B21" s="74">
        <v>5</v>
      </c>
      <c r="C21" s="4" t="s">
        <v>70</v>
      </c>
      <c r="D21" s="16" t="s">
        <v>53</v>
      </c>
      <c r="E21" s="16" t="s">
        <v>36</v>
      </c>
      <c r="F21" s="38">
        <v>2</v>
      </c>
      <c r="G21" s="38">
        <v>6</v>
      </c>
      <c r="H21" s="15">
        <v>4170</v>
      </c>
      <c r="I21" s="15">
        <v>7914</v>
      </c>
      <c r="J21" s="87">
        <v>937</v>
      </c>
      <c r="K21" s="87">
        <v>1732</v>
      </c>
      <c r="L21" s="65">
        <f>(H21/I21*100)-100</f>
        <v>-47.30856709628506</v>
      </c>
      <c r="M21" s="15">
        <f>H21/G21</f>
        <v>695</v>
      </c>
      <c r="N21" s="39">
        <v>6</v>
      </c>
      <c r="O21" s="15">
        <v>8213</v>
      </c>
      <c r="P21" s="15">
        <v>14016</v>
      </c>
      <c r="Q21" s="15">
        <v>1950</v>
      </c>
      <c r="R21" s="15">
        <v>3357</v>
      </c>
      <c r="S21" s="65">
        <f>(O21/P21*100)-100</f>
        <v>-41.40268264840182</v>
      </c>
      <c r="T21" s="79">
        <v>14636</v>
      </c>
      <c r="U21" s="15">
        <f>O21/N21</f>
        <v>1368.8333333333333</v>
      </c>
      <c r="V21" s="79">
        <f>SUM(T21,O21)</f>
        <v>22849</v>
      </c>
      <c r="W21" s="79">
        <v>3516</v>
      </c>
      <c r="X21" s="80">
        <f>SUM(W21,Q21)</f>
        <v>5466</v>
      </c>
    </row>
    <row r="22" spans="1:24" ht="12.75">
      <c r="A22" s="74">
        <v>9</v>
      </c>
      <c r="B22" s="74">
        <v>7</v>
      </c>
      <c r="C22" s="4" t="s">
        <v>61</v>
      </c>
      <c r="D22" s="16" t="s">
        <v>46</v>
      </c>
      <c r="E22" s="16" t="s">
        <v>44</v>
      </c>
      <c r="F22" s="38">
        <v>6</v>
      </c>
      <c r="G22" s="38">
        <v>4</v>
      </c>
      <c r="H22" s="15">
        <v>2814</v>
      </c>
      <c r="I22" s="15">
        <v>4697</v>
      </c>
      <c r="J22" s="15">
        <v>526</v>
      </c>
      <c r="K22" s="15">
        <v>879</v>
      </c>
      <c r="L22" s="65">
        <f>(H22/I22*100)-100</f>
        <v>-40.089418777943365</v>
      </c>
      <c r="M22" s="15">
        <f>H22/G22</f>
        <v>703.5</v>
      </c>
      <c r="N22" s="39">
        <v>4</v>
      </c>
      <c r="O22" s="15">
        <v>5711</v>
      </c>
      <c r="P22" s="15">
        <v>8649</v>
      </c>
      <c r="Q22" s="15">
        <v>1162</v>
      </c>
      <c r="R22" s="15">
        <v>1736</v>
      </c>
      <c r="S22" s="65">
        <f>(O22/P22*100)-100</f>
        <v>-33.9692449994219</v>
      </c>
      <c r="T22" s="79">
        <v>57756</v>
      </c>
      <c r="U22" s="15">
        <f>O22/N22</f>
        <v>1427.75</v>
      </c>
      <c r="V22" s="79">
        <f>SUM(T22,O22)</f>
        <v>63467</v>
      </c>
      <c r="W22" s="79">
        <v>11712</v>
      </c>
      <c r="X22" s="80">
        <f>SUM(W22,Q22)</f>
        <v>12874</v>
      </c>
    </row>
    <row r="23" spans="1:24" ht="12.75">
      <c r="A23" s="74">
        <v>10</v>
      </c>
      <c r="B23" s="74">
        <v>8</v>
      </c>
      <c r="C23" s="4" t="s">
        <v>68</v>
      </c>
      <c r="D23" s="16" t="s">
        <v>53</v>
      </c>
      <c r="E23" s="16" t="s">
        <v>36</v>
      </c>
      <c r="F23" s="38">
        <v>3</v>
      </c>
      <c r="G23" s="38">
        <v>9</v>
      </c>
      <c r="H23" s="86">
        <v>2204</v>
      </c>
      <c r="I23" s="86">
        <v>4877</v>
      </c>
      <c r="J23" s="90">
        <v>483</v>
      </c>
      <c r="K23" s="90">
        <v>1059</v>
      </c>
      <c r="L23" s="65">
        <f>(H23/I23*100)-100</f>
        <v>-54.80828378101292</v>
      </c>
      <c r="M23" s="15">
        <f>H23/G23</f>
        <v>244.88888888888889</v>
      </c>
      <c r="N23" s="75">
        <v>9</v>
      </c>
      <c r="O23" s="15">
        <v>4462</v>
      </c>
      <c r="P23" s="15">
        <v>8426</v>
      </c>
      <c r="Q23" s="15">
        <v>1033</v>
      </c>
      <c r="R23" s="15">
        <v>1970</v>
      </c>
      <c r="S23" s="65">
        <f>(O23/P23*100)-100</f>
        <v>-47.044861144077856</v>
      </c>
      <c r="T23" s="79">
        <v>15452</v>
      </c>
      <c r="U23" s="15">
        <f>O23/N23</f>
        <v>495.77777777777777</v>
      </c>
      <c r="V23" s="79">
        <f>SUM(T23,O23)</f>
        <v>19914</v>
      </c>
      <c r="W23" s="79">
        <v>3946</v>
      </c>
      <c r="X23" s="80">
        <f>SUM(W23,Q23)</f>
        <v>4979</v>
      </c>
    </row>
    <row r="24" spans="1:24" ht="12.75">
      <c r="A24" s="74">
        <v>11</v>
      </c>
      <c r="B24" s="74">
        <v>10</v>
      </c>
      <c r="C24" s="4" t="s">
        <v>63</v>
      </c>
      <c r="D24" s="16" t="s">
        <v>51</v>
      </c>
      <c r="E24" s="16" t="s">
        <v>52</v>
      </c>
      <c r="F24" s="38">
        <v>6</v>
      </c>
      <c r="G24" s="38">
        <v>6</v>
      </c>
      <c r="H24" s="25">
        <v>2539</v>
      </c>
      <c r="I24" s="25">
        <v>3773</v>
      </c>
      <c r="J24" s="86">
        <v>594</v>
      </c>
      <c r="K24" s="86">
        <v>895</v>
      </c>
      <c r="L24" s="65">
        <f>(H24/I24*100)-100</f>
        <v>-32.706069440763315</v>
      </c>
      <c r="M24" s="15">
        <f>H24/G24</f>
        <v>423.1666666666667</v>
      </c>
      <c r="N24" s="38">
        <v>6</v>
      </c>
      <c r="O24" s="23">
        <v>4437</v>
      </c>
      <c r="P24" s="23">
        <v>6116</v>
      </c>
      <c r="Q24" s="23">
        <v>1044</v>
      </c>
      <c r="R24" s="23">
        <v>1505</v>
      </c>
      <c r="S24" s="65">
        <f>(O24/P24*100)-100</f>
        <v>-27.452583387835176</v>
      </c>
      <c r="T24" s="79">
        <v>32247</v>
      </c>
      <c r="U24" s="15">
        <f>O24/N24</f>
        <v>739.5</v>
      </c>
      <c r="V24" s="79">
        <f>SUM(T24,O24)</f>
        <v>36684</v>
      </c>
      <c r="W24" s="79">
        <v>8665</v>
      </c>
      <c r="X24" s="80">
        <f>SUM(W24,Q24)</f>
        <v>9709</v>
      </c>
    </row>
    <row r="25" spans="1:24" ht="12.75" customHeight="1">
      <c r="A25" s="52">
        <v>12</v>
      </c>
      <c r="B25" s="74">
        <v>9</v>
      </c>
      <c r="C25" s="4" t="s">
        <v>69</v>
      </c>
      <c r="D25" s="16" t="s">
        <v>46</v>
      </c>
      <c r="E25" s="16" t="s">
        <v>44</v>
      </c>
      <c r="F25" s="38">
        <v>2</v>
      </c>
      <c r="G25" s="38">
        <v>3</v>
      </c>
      <c r="H25" s="25">
        <v>2303</v>
      </c>
      <c r="I25" s="25">
        <v>4239</v>
      </c>
      <c r="J25" s="95">
        <v>551</v>
      </c>
      <c r="K25" s="95">
        <v>1017</v>
      </c>
      <c r="L25" s="65">
        <f>(H25/I25*100)-100</f>
        <v>-45.67114885586223</v>
      </c>
      <c r="M25" s="15"/>
      <c r="N25" s="75">
        <v>3</v>
      </c>
      <c r="O25" s="78">
        <v>4143</v>
      </c>
      <c r="P25" s="78">
        <v>6738</v>
      </c>
      <c r="Q25" s="96">
        <v>1081</v>
      </c>
      <c r="R25" s="96">
        <v>1791</v>
      </c>
      <c r="S25" s="67">
        <f>(O25/P25*100)-100</f>
        <v>-38.51291184327693</v>
      </c>
      <c r="T25" s="81">
        <v>6738</v>
      </c>
      <c r="U25" s="15">
        <f>O25/N25</f>
        <v>1381</v>
      </c>
      <c r="V25" s="79">
        <f>SUM(T25,O25)</f>
        <v>10881</v>
      </c>
      <c r="W25" s="79">
        <v>1791</v>
      </c>
      <c r="X25" s="80">
        <f>SUM(W25,Q25)</f>
        <v>2872</v>
      </c>
    </row>
    <row r="26" spans="1:24" ht="12.75" customHeight="1">
      <c r="A26" s="74">
        <v>13</v>
      </c>
      <c r="B26" s="52">
        <v>12</v>
      </c>
      <c r="C26" s="4" t="s">
        <v>64</v>
      </c>
      <c r="D26" s="16" t="s">
        <v>53</v>
      </c>
      <c r="E26" s="16" t="s">
        <v>36</v>
      </c>
      <c r="F26" s="38">
        <v>5</v>
      </c>
      <c r="G26" s="38">
        <v>7</v>
      </c>
      <c r="H26" s="15">
        <v>1985</v>
      </c>
      <c r="I26" s="15">
        <v>2600</v>
      </c>
      <c r="J26" s="15">
        <v>388</v>
      </c>
      <c r="K26" s="15">
        <v>517</v>
      </c>
      <c r="L26" s="65">
        <f>(H26/I26*100)-100</f>
        <v>-23.65384615384616</v>
      </c>
      <c r="M26" s="15">
        <f>H26/G26</f>
        <v>283.57142857142856</v>
      </c>
      <c r="N26" s="38">
        <v>7</v>
      </c>
      <c r="O26" s="23">
        <v>4140</v>
      </c>
      <c r="P26" s="23">
        <v>5013</v>
      </c>
      <c r="Q26" s="15">
        <v>833</v>
      </c>
      <c r="R26" s="15">
        <v>1065</v>
      </c>
      <c r="S26" s="67">
        <f>(O26/P26*100)-100</f>
        <v>-17.414721723518852</v>
      </c>
      <c r="T26" s="81">
        <v>24397</v>
      </c>
      <c r="U26" s="15">
        <f>O26/N26</f>
        <v>591.4285714285714</v>
      </c>
      <c r="V26" s="79">
        <f>SUM(T26,O26)</f>
        <v>28537</v>
      </c>
      <c r="W26" s="79">
        <v>6009</v>
      </c>
      <c r="X26" s="80">
        <f>SUM(W26,Q26)</f>
        <v>6842</v>
      </c>
    </row>
    <row r="27" spans="1:24" ht="12.75">
      <c r="A27" s="74">
        <v>14</v>
      </c>
      <c r="B27" s="74">
        <v>11</v>
      </c>
      <c r="C27" s="4" t="s">
        <v>58</v>
      </c>
      <c r="D27" s="16" t="s">
        <v>53</v>
      </c>
      <c r="E27" s="16" t="s">
        <v>36</v>
      </c>
      <c r="F27" s="38">
        <v>7</v>
      </c>
      <c r="G27" s="38">
        <v>9</v>
      </c>
      <c r="H27" s="25">
        <v>1765</v>
      </c>
      <c r="I27" s="25">
        <v>3187</v>
      </c>
      <c r="J27" s="95">
        <v>281</v>
      </c>
      <c r="K27" s="95">
        <v>489</v>
      </c>
      <c r="L27" s="65">
        <f>(H27/I27*100)-100</f>
        <v>-44.618763727643554</v>
      </c>
      <c r="M27" s="15">
        <f>H27/G27</f>
        <v>196.11111111111111</v>
      </c>
      <c r="N27" s="39">
        <v>9</v>
      </c>
      <c r="O27" s="15">
        <v>4051</v>
      </c>
      <c r="P27" s="15">
        <v>5534</v>
      </c>
      <c r="Q27" s="15">
        <v>651</v>
      </c>
      <c r="R27" s="15">
        <v>882</v>
      </c>
      <c r="S27" s="67">
        <f>(O27/P27*100)-100</f>
        <v>-26.79797614745212</v>
      </c>
      <c r="T27" s="79">
        <v>39866</v>
      </c>
      <c r="U27" s="15">
        <f>O27/N27</f>
        <v>450.1111111111111</v>
      </c>
      <c r="V27" s="79">
        <f>SUM(T27,O27)</f>
        <v>43917</v>
      </c>
      <c r="W27" s="81">
        <v>7648</v>
      </c>
      <c r="X27" s="80">
        <f>SUM(W27,Q27)</f>
        <v>8299</v>
      </c>
    </row>
    <row r="28" spans="1:24" ht="12.75">
      <c r="A28" s="74">
        <v>15</v>
      </c>
      <c r="B28" s="74" t="s">
        <v>50</v>
      </c>
      <c r="C28" s="4" t="s">
        <v>78</v>
      </c>
      <c r="D28" s="16" t="s">
        <v>46</v>
      </c>
      <c r="E28" s="16" t="s">
        <v>47</v>
      </c>
      <c r="F28" s="38">
        <v>1</v>
      </c>
      <c r="G28" s="38">
        <v>1</v>
      </c>
      <c r="H28" s="25">
        <v>1742</v>
      </c>
      <c r="I28" s="25"/>
      <c r="J28" s="25">
        <v>352</v>
      </c>
      <c r="K28" s="25"/>
      <c r="L28" s="65"/>
      <c r="M28" s="15">
        <f>H28/G28</f>
        <v>1742</v>
      </c>
      <c r="N28" s="75">
        <v>1</v>
      </c>
      <c r="O28" s="23">
        <v>3381</v>
      </c>
      <c r="P28" s="23"/>
      <c r="Q28" s="23">
        <v>705</v>
      </c>
      <c r="R28" s="23"/>
      <c r="S28" s="67"/>
      <c r="T28" s="79">
        <v>982</v>
      </c>
      <c r="U28" s="15">
        <f>O28/N28</f>
        <v>3381</v>
      </c>
      <c r="V28" s="79">
        <f>SUM(T28,O28)</f>
        <v>4363</v>
      </c>
      <c r="W28" s="81">
        <v>230</v>
      </c>
      <c r="X28" s="80">
        <f>SUM(W28,Q28)</f>
        <v>935</v>
      </c>
    </row>
    <row r="29" spans="1:24" ht="12.75">
      <c r="A29" s="74">
        <v>16</v>
      </c>
      <c r="B29" s="74">
        <v>15</v>
      </c>
      <c r="C29" s="4" t="s">
        <v>55</v>
      </c>
      <c r="D29" s="16" t="s">
        <v>54</v>
      </c>
      <c r="E29" s="16" t="s">
        <v>36</v>
      </c>
      <c r="F29" s="38">
        <v>10</v>
      </c>
      <c r="G29" s="38">
        <v>9</v>
      </c>
      <c r="H29" s="25">
        <v>1465</v>
      </c>
      <c r="I29" s="25">
        <v>1586</v>
      </c>
      <c r="J29" s="15">
        <v>299</v>
      </c>
      <c r="K29" s="15">
        <v>322</v>
      </c>
      <c r="L29" s="65">
        <f>(H29/I29*100)-100</f>
        <v>-7.6292559899117265</v>
      </c>
      <c r="M29" s="15">
        <f>H29/G29</f>
        <v>162.77777777777777</v>
      </c>
      <c r="N29" s="39">
        <v>9</v>
      </c>
      <c r="O29" s="15">
        <v>3022</v>
      </c>
      <c r="P29" s="15">
        <v>2883</v>
      </c>
      <c r="Q29" s="15">
        <v>630</v>
      </c>
      <c r="R29" s="15">
        <v>623</v>
      </c>
      <c r="S29" s="65">
        <f>(O29/P29*100)-100</f>
        <v>4.821366631980581</v>
      </c>
      <c r="T29" s="79">
        <v>104388</v>
      </c>
      <c r="U29" s="15">
        <f>O29/N29</f>
        <v>335.77777777777777</v>
      </c>
      <c r="V29" s="79">
        <f>SUM(T29,O29)</f>
        <v>107410</v>
      </c>
      <c r="W29" s="81">
        <v>25408</v>
      </c>
      <c r="X29" s="80">
        <f>SUM(W29,Q29)</f>
        <v>26038</v>
      </c>
    </row>
    <row r="30" spans="1:24" ht="12.75">
      <c r="A30" s="74">
        <v>17</v>
      </c>
      <c r="B30" s="74">
        <v>13</v>
      </c>
      <c r="C30" s="4" t="s">
        <v>56</v>
      </c>
      <c r="D30" s="16" t="s">
        <v>43</v>
      </c>
      <c r="E30" s="16" t="s">
        <v>44</v>
      </c>
      <c r="F30" s="38">
        <v>9</v>
      </c>
      <c r="G30" s="38">
        <v>6</v>
      </c>
      <c r="H30" s="15">
        <v>822</v>
      </c>
      <c r="I30" s="15">
        <v>2189</v>
      </c>
      <c r="J30" s="90">
        <v>189</v>
      </c>
      <c r="K30" s="90">
        <v>565</v>
      </c>
      <c r="L30" s="65">
        <f>(H30/I30*100)-100</f>
        <v>-62.4486066697122</v>
      </c>
      <c r="M30" s="15">
        <f>H30/G30</f>
        <v>137</v>
      </c>
      <c r="N30" s="75">
        <v>6</v>
      </c>
      <c r="O30" s="23">
        <v>1597</v>
      </c>
      <c r="P30" s="23">
        <v>4339</v>
      </c>
      <c r="Q30" s="23">
        <v>358</v>
      </c>
      <c r="R30" s="23">
        <v>1258</v>
      </c>
      <c r="S30" s="65">
        <f>(O30/P30*100)-100</f>
        <v>-63.19428439732657</v>
      </c>
      <c r="T30" s="87">
        <v>69933</v>
      </c>
      <c r="U30" s="15">
        <f>O30/N30</f>
        <v>266.1666666666667</v>
      </c>
      <c r="V30" s="79">
        <f>SUM(T30,O30)</f>
        <v>71530</v>
      </c>
      <c r="W30" s="79">
        <v>17709</v>
      </c>
      <c r="X30" s="80">
        <f>SUM(W30,Q30)</f>
        <v>18067</v>
      </c>
    </row>
    <row r="31" spans="1:24" ht="12.75">
      <c r="A31" s="74">
        <v>18</v>
      </c>
      <c r="B31" s="74">
        <v>16</v>
      </c>
      <c r="C31" s="4" t="s">
        <v>71</v>
      </c>
      <c r="D31" s="16" t="s">
        <v>46</v>
      </c>
      <c r="E31" s="16" t="s">
        <v>47</v>
      </c>
      <c r="F31" s="38">
        <v>2</v>
      </c>
      <c r="G31" s="38">
        <v>2</v>
      </c>
      <c r="H31" s="25">
        <v>633</v>
      </c>
      <c r="I31" s="25">
        <v>983</v>
      </c>
      <c r="J31" s="25">
        <v>135</v>
      </c>
      <c r="K31" s="25">
        <v>207</v>
      </c>
      <c r="L31" s="65">
        <f>(H31/I31*100)-100</f>
        <v>-35.60528992878942</v>
      </c>
      <c r="M31" s="15">
        <f>H31/G31</f>
        <v>316.5</v>
      </c>
      <c r="N31" s="75">
        <v>2</v>
      </c>
      <c r="O31" s="23">
        <v>1391</v>
      </c>
      <c r="P31" s="23">
        <v>1919</v>
      </c>
      <c r="Q31" s="23">
        <v>303</v>
      </c>
      <c r="R31" s="23">
        <v>437</v>
      </c>
      <c r="S31" s="65">
        <f>(O31/P31*100)-100</f>
        <v>-27.514330380406463</v>
      </c>
      <c r="T31" s="87">
        <v>2752</v>
      </c>
      <c r="U31" s="15">
        <f>O31/N31</f>
        <v>695.5</v>
      </c>
      <c r="V31" s="79">
        <f>SUM(T31,O31)</f>
        <v>4143</v>
      </c>
      <c r="W31" s="79">
        <v>627</v>
      </c>
      <c r="X31" s="80">
        <f>SUM(W31,Q31)</f>
        <v>930</v>
      </c>
    </row>
    <row r="32" spans="1:24" ht="12.75">
      <c r="A32" s="74">
        <v>19</v>
      </c>
      <c r="B32" s="74">
        <v>17</v>
      </c>
      <c r="C32" s="4" t="s">
        <v>57</v>
      </c>
      <c r="D32" s="16" t="s">
        <v>54</v>
      </c>
      <c r="E32" s="16" t="s">
        <v>36</v>
      </c>
      <c r="F32" s="38">
        <v>9</v>
      </c>
      <c r="G32" s="38">
        <v>5</v>
      </c>
      <c r="H32" s="15">
        <v>688</v>
      </c>
      <c r="I32" s="15">
        <v>1207</v>
      </c>
      <c r="J32" s="23">
        <v>149</v>
      </c>
      <c r="K32" s="23">
        <v>251</v>
      </c>
      <c r="L32" s="65">
        <f>(H32/I32*100)-100</f>
        <v>-42.999171499585756</v>
      </c>
      <c r="M32" s="15">
        <f>H32/G32</f>
        <v>137.6</v>
      </c>
      <c r="N32" s="75">
        <v>5</v>
      </c>
      <c r="O32" s="23">
        <v>1172</v>
      </c>
      <c r="P32" s="23">
        <v>1803</v>
      </c>
      <c r="Q32" s="23">
        <v>253</v>
      </c>
      <c r="R32" s="23">
        <v>402</v>
      </c>
      <c r="S32" s="67">
        <f>(O32/P32*100)-100</f>
        <v>-34.99722684414864</v>
      </c>
      <c r="T32" s="87">
        <v>55761</v>
      </c>
      <c r="U32" s="15">
        <f>O32/N32</f>
        <v>234.4</v>
      </c>
      <c r="V32" s="79">
        <f>SUM(T32,O32)</f>
        <v>56933</v>
      </c>
      <c r="W32" s="79">
        <v>13644</v>
      </c>
      <c r="X32" s="80">
        <f>SUM(W32,Q32)</f>
        <v>13897</v>
      </c>
    </row>
    <row r="33" spans="1:24" ht="13.5" thickBot="1">
      <c r="A33" s="51">
        <v>20</v>
      </c>
      <c r="B33" s="51">
        <v>20</v>
      </c>
      <c r="C33" s="4" t="s">
        <v>65</v>
      </c>
      <c r="D33" s="16" t="s">
        <v>46</v>
      </c>
      <c r="E33" s="16" t="s">
        <v>44</v>
      </c>
      <c r="F33" s="38">
        <v>5</v>
      </c>
      <c r="G33" s="38">
        <v>4</v>
      </c>
      <c r="H33" s="15">
        <v>392</v>
      </c>
      <c r="I33" s="15">
        <v>1130</v>
      </c>
      <c r="J33" s="15">
        <v>96</v>
      </c>
      <c r="K33" s="15">
        <v>241</v>
      </c>
      <c r="L33" s="65">
        <f>(H33/I33*100)-100</f>
        <v>-65.30973451327434</v>
      </c>
      <c r="M33" s="15">
        <f>H33/G33</f>
        <v>98</v>
      </c>
      <c r="N33" s="38">
        <v>4</v>
      </c>
      <c r="O33" s="15">
        <v>714</v>
      </c>
      <c r="P33" s="15">
        <v>1451</v>
      </c>
      <c r="Q33" s="15">
        <v>180</v>
      </c>
      <c r="R33" s="15">
        <v>329</v>
      </c>
      <c r="S33" s="65">
        <f>(O33/P33*100)-100</f>
        <v>-50.79255685733977</v>
      </c>
      <c r="T33" s="15">
        <v>10341</v>
      </c>
      <c r="U33" s="15">
        <f>O33/N33</f>
        <v>178.5</v>
      </c>
      <c r="V33" s="79">
        <f>SUM(T33,O33)</f>
        <v>11055</v>
      </c>
      <c r="W33" s="79">
        <v>2534</v>
      </c>
      <c r="X33" s="80">
        <f>SUM(W33,Q33)</f>
        <v>2714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133</v>
      </c>
      <c r="H34" s="32">
        <f>SUM(H14:H33)</f>
        <v>102605</v>
      </c>
      <c r="I34" s="32">
        <v>124378</v>
      </c>
      <c r="J34" s="32">
        <f>SUM(J14:J33)</f>
        <v>22839</v>
      </c>
      <c r="K34" s="32">
        <v>27201</v>
      </c>
      <c r="L34" s="70">
        <f>(H34/I34*100)-100</f>
        <v>-17.505507404846526</v>
      </c>
      <c r="M34" s="33">
        <f>H34/G34</f>
        <v>771.4661654135339</v>
      </c>
      <c r="N34" s="35">
        <f>SUM(N14:N33)</f>
        <v>133</v>
      </c>
      <c r="O34" s="32">
        <f>SUM(O14:O33)</f>
        <v>198423</v>
      </c>
      <c r="P34" s="32">
        <v>216934</v>
      </c>
      <c r="Q34" s="32">
        <f>SUM(Q14:Q33)</f>
        <v>46290</v>
      </c>
      <c r="R34" s="32">
        <v>51024</v>
      </c>
      <c r="S34" s="70">
        <f>(O34/P34*100)-100</f>
        <v>-8.533010039919972</v>
      </c>
      <c r="T34" s="82">
        <f>SUM(T14:T33)</f>
        <v>1019296</v>
      </c>
      <c r="U34" s="33">
        <f>O34/N34</f>
        <v>1491.9022556390978</v>
      </c>
      <c r="V34" s="84">
        <f>SUM(V14:V33)</f>
        <v>1217719</v>
      </c>
      <c r="W34" s="83">
        <f>SUM(W14:W33)</f>
        <v>254722</v>
      </c>
      <c r="X34" s="36">
        <f>SUM(X14:X33)</f>
        <v>301012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26 - Jun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0.7069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25 - Jun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26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39996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HANGOVER</v>
      </c>
      <c r="D14" s="4" t="str">
        <f>'WEEKLY COMPETITIVE REPORT'!D14</f>
        <v>WB</v>
      </c>
      <c r="E14" s="4" t="str">
        <f>'WEEKLY COMPETITIVE REPORT'!E14</f>
        <v>Blitz</v>
      </c>
      <c r="F14" s="38">
        <f>'WEEKLY COMPETITIVE REPORT'!F14</f>
        <v>3</v>
      </c>
      <c r="G14" s="38">
        <f>'WEEKLY COMPETITIVE REPORT'!G14</f>
        <v>6</v>
      </c>
      <c r="H14" s="15">
        <f>'WEEKLY COMPETITIVE REPORT'!H14/X4</f>
        <v>36115.433583250815</v>
      </c>
      <c r="I14" s="15">
        <f>'WEEKLY COMPETITIVE REPORT'!I14/X4</f>
        <v>39246.003678030844</v>
      </c>
      <c r="J14" s="23">
        <f>'WEEKLY COMPETITIVE REPORT'!J14</f>
        <v>5603</v>
      </c>
      <c r="K14" s="23">
        <f>'WEEKLY COMPETITIVE REPORT'!K14</f>
        <v>6072</v>
      </c>
      <c r="L14" s="65">
        <f>'WEEKLY COMPETITIVE REPORT'!L14</f>
        <v>-7.976786937245421</v>
      </c>
      <c r="M14" s="15">
        <f aca="true" t="shared" si="0" ref="M14:M20">H14/G14</f>
        <v>6019.238930541803</v>
      </c>
      <c r="N14" s="38">
        <f>'WEEKLY COMPETITIVE REPORT'!N14</f>
        <v>6</v>
      </c>
      <c r="O14" s="15">
        <f>'WEEKLY COMPETITIVE REPORT'!O14/X4</f>
        <v>72345.45197340501</v>
      </c>
      <c r="P14" s="15">
        <f>'WEEKLY COMPETITIVE REPORT'!P14/X4</f>
        <v>74071.29721318433</v>
      </c>
      <c r="Q14" s="23">
        <f>'WEEKLY COMPETITIVE REPORT'!Q14</f>
        <v>11797</v>
      </c>
      <c r="R14" s="23">
        <f>'WEEKLY COMPETITIVE REPORT'!R14</f>
        <v>12583</v>
      </c>
      <c r="S14" s="65">
        <f>'WEEKLY COMPETITIVE REPORT'!S14</f>
        <v>-2.3299784190523525</v>
      </c>
      <c r="T14" s="15">
        <f>'WEEKLY COMPETITIVE REPORT'!T14/X4</f>
        <v>115998.019521856</v>
      </c>
      <c r="U14" s="15">
        <f aca="true" t="shared" si="1" ref="U14:U20">O14/N14</f>
        <v>12057.575328900835</v>
      </c>
      <c r="V14" s="26">
        <f aca="true" t="shared" si="2" ref="V14:V20">O14+T14</f>
        <v>188343.471495261</v>
      </c>
      <c r="W14" s="23">
        <f>'WEEKLY COMPETITIVE REPORT'!W14</f>
        <v>20598</v>
      </c>
      <c r="X14" s="57">
        <f>'WEEKLY COMPETITIVE REPORT'!X14</f>
        <v>32395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TRANSFORMERS 2</v>
      </c>
      <c r="D15" s="4" t="str">
        <f>'WEEKLY COMPETITIVE REPORT'!D15</f>
        <v>PAR</v>
      </c>
      <c r="E15" s="4" t="str">
        <f>'WEEKLY COMPETITIVE REPORT'!E15</f>
        <v>Karantanija</v>
      </c>
      <c r="F15" s="38">
        <f>'WEEKLY COMPETITIVE REPORT'!F15</f>
        <v>1</v>
      </c>
      <c r="G15" s="38">
        <f>'WEEKLY COMPETITIVE REPORT'!G15</f>
        <v>5</v>
      </c>
      <c r="H15" s="15">
        <f>'WEEKLY COMPETITIVE REPORT'!H15/X4</f>
        <v>24217.003819493566</v>
      </c>
      <c r="I15" s="15">
        <f>'WEEKLY COMPETITIVE REPORT'!I15/X4</f>
        <v>0</v>
      </c>
      <c r="J15" s="23">
        <f>'WEEKLY COMPETITIVE REPORT'!J15</f>
        <v>4100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4843.400763898713</v>
      </c>
      <c r="N15" s="38">
        <f>'WEEKLY COMPETITIVE REPORT'!N15</f>
        <v>5</v>
      </c>
      <c r="O15" s="15">
        <f>'WEEKLY COMPETITIVE REPORT'!O15/X4</f>
        <v>46995.33173008912</v>
      </c>
      <c r="P15" s="15">
        <f>'WEEKLY COMPETITIVE REPORT'!P15/X4</f>
        <v>0</v>
      </c>
      <c r="Q15" s="23">
        <f>'WEEKLY COMPETITIVE REPORT'!Q15</f>
        <v>8512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12854.71778186448</v>
      </c>
      <c r="U15" s="15">
        <f t="shared" si="1"/>
        <v>9399.066346017824</v>
      </c>
      <c r="V15" s="26">
        <f t="shared" si="2"/>
        <v>59850.0495119536</v>
      </c>
      <c r="W15" s="23">
        <f>'WEEKLY COMPETITIVE REPORT'!W15</f>
        <v>2771</v>
      </c>
      <c r="X15" s="57">
        <f>'WEEKLY COMPETITIVE REPORT'!X15</f>
        <v>11283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HANNAH MONTANA: THE MOVIE</v>
      </c>
      <c r="D16" s="4" t="str">
        <f>'WEEKLY COMPETITIVE REPORT'!D16</f>
        <v>WDI</v>
      </c>
      <c r="E16" s="4" t="str">
        <f>'WEEKLY COMPETITIVE REPORT'!E16</f>
        <v>CENEX</v>
      </c>
      <c r="F16" s="38">
        <f>'WEEKLY COMPETITIVE REPORT'!F16</f>
        <v>2</v>
      </c>
      <c r="G16" s="38">
        <f>'WEEKLY COMPETITIVE REPORT'!G16</f>
        <v>8</v>
      </c>
      <c r="H16" s="15">
        <f>'WEEKLY COMPETITIVE REPORT'!H16/X4</f>
        <v>12216.72089404442</v>
      </c>
      <c r="I16" s="15">
        <f>'WEEKLY COMPETITIVE REPORT'!I16/X4</f>
        <v>22963.64407978498</v>
      </c>
      <c r="J16" s="23">
        <f>'WEEKLY COMPETITIVE REPORT'!J16</f>
        <v>2002</v>
      </c>
      <c r="K16" s="23">
        <f>'WEEKLY COMPETITIVE REPORT'!K16</f>
        <v>3767</v>
      </c>
      <c r="L16" s="65">
        <f>'WEEKLY COMPETITIVE REPORT'!L16</f>
        <v>-46.79972894720631</v>
      </c>
      <c r="M16" s="15">
        <f t="shared" si="0"/>
        <v>1527.0901117555525</v>
      </c>
      <c r="N16" s="38">
        <f>'WEEKLY COMPETITIVE REPORT'!N16</f>
        <v>8</v>
      </c>
      <c r="O16" s="15">
        <f>'WEEKLY COMPETITIVE REPORT'!O16/X4</f>
        <v>26235.676899137077</v>
      </c>
      <c r="P16" s="15">
        <f>'WEEKLY COMPETITIVE REPORT'!P16/X4</f>
        <v>41908.3321544773</v>
      </c>
      <c r="Q16" s="23">
        <f>'WEEKLY COMPETITIVE REPORT'!Q16</f>
        <v>4527</v>
      </c>
      <c r="R16" s="23">
        <f>'WEEKLY COMPETITIVE REPORT'!R16</f>
        <v>7341</v>
      </c>
      <c r="S16" s="65">
        <f>'WEEKLY COMPETITIVE REPORT'!S16</f>
        <v>-37.39746835443037</v>
      </c>
      <c r="T16" s="15">
        <f>'WEEKLY COMPETITIVE REPORT'!T16/X4</f>
        <v>44294.8083180082</v>
      </c>
      <c r="U16" s="15">
        <f t="shared" si="1"/>
        <v>3279.4596123921347</v>
      </c>
      <c r="V16" s="26">
        <f t="shared" si="2"/>
        <v>70530.48521714528</v>
      </c>
      <c r="W16" s="23">
        <f>'WEEKLY COMPETITIVE REPORT'!W16</f>
        <v>8257</v>
      </c>
      <c r="X16" s="57">
        <f>'WEEKLY COMPETITIVE REPORT'!X16</f>
        <v>12784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ANGELS &amp; DEMONS</v>
      </c>
      <c r="D17" s="4" t="str">
        <f>'WEEKLY COMPETITIVE REPORT'!D17</f>
        <v>SONY</v>
      </c>
      <c r="E17" s="4" t="str">
        <f>'WEEKLY COMPETITIVE REPORT'!E17</f>
        <v>CF</v>
      </c>
      <c r="F17" s="38">
        <f>'WEEKLY COMPETITIVE REPORT'!F17</f>
        <v>7</v>
      </c>
      <c r="G17" s="38">
        <f>'WEEKLY COMPETITIVE REPORT'!G17</f>
        <v>15</v>
      </c>
      <c r="H17" s="15">
        <f>'WEEKLY COMPETITIVE REPORT'!H17/X4</f>
        <v>11730.089121516481</v>
      </c>
      <c r="I17" s="15">
        <f>'WEEKLY COMPETITIVE REPORT'!I17/X4</f>
        <v>22643.93832225209</v>
      </c>
      <c r="J17" s="23">
        <f>'WEEKLY COMPETITIVE REPORT'!J17</f>
        <v>1729</v>
      </c>
      <c r="K17" s="23">
        <f>'WEEKLY COMPETITIVE REPORT'!K17</f>
        <v>3540</v>
      </c>
      <c r="L17" s="65">
        <f>'WEEKLY COMPETITIVE REPORT'!L17</f>
        <v>-48.197663522209034</v>
      </c>
      <c r="M17" s="15">
        <f t="shared" si="0"/>
        <v>782.0059414344321</v>
      </c>
      <c r="N17" s="38">
        <f>'WEEKLY COMPETITIVE REPORT'!N17</f>
        <v>15</v>
      </c>
      <c r="O17" s="15">
        <f>'WEEKLY COMPETITIVE REPORT'!O17/X4</f>
        <v>22631.2066770406</v>
      </c>
      <c r="P17" s="15">
        <f>'WEEKLY COMPETITIVE REPORT'!P17/X4</f>
        <v>38470.787947375866</v>
      </c>
      <c r="Q17" s="23">
        <f>'WEEKLY COMPETITIVE REPORT'!Q17</f>
        <v>3479</v>
      </c>
      <c r="R17" s="23">
        <f>'WEEKLY COMPETITIVE REPORT'!R17</f>
        <v>6404</v>
      </c>
      <c r="S17" s="65">
        <f>'WEEKLY COMPETITIVE REPORT'!S17</f>
        <v>-41.17300974443832</v>
      </c>
      <c r="T17" s="15">
        <f>'WEEKLY COMPETITIVE REPORT'!T17/X4</f>
        <v>415118.1213750177</v>
      </c>
      <c r="U17" s="15">
        <f t="shared" si="1"/>
        <v>1508.7471118027067</v>
      </c>
      <c r="V17" s="26">
        <f t="shared" si="2"/>
        <v>437749.3280520583</v>
      </c>
      <c r="W17" s="23">
        <f>'WEEKLY COMPETITIVE REPORT'!W17</f>
        <v>76237</v>
      </c>
      <c r="X17" s="57">
        <f>'WEEKLY COMPETITIVE REPORT'!X17</f>
        <v>79716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DRAG ME TO HELL</v>
      </c>
      <c r="D18" s="4" t="str">
        <f>'WEEKLY COMPETITIVE REPORT'!D18</f>
        <v>INDEP</v>
      </c>
      <c r="E18" s="4" t="str">
        <f>'WEEKLY COMPETITIVE REPORT'!E18</f>
        <v>FIVIA</v>
      </c>
      <c r="F18" s="38">
        <f>'WEEKLY COMPETITIVE REPORT'!F18</f>
        <v>1</v>
      </c>
      <c r="G18" s="38">
        <f>'WEEKLY COMPETITIVE REPORT'!G18</f>
        <v>4</v>
      </c>
      <c r="H18" s="15">
        <f>'WEEKLY COMPETITIVE REPORT'!H18/X4</f>
        <v>8428.349130004244</v>
      </c>
      <c r="I18" s="15">
        <f>'WEEKLY COMPETITIVE REPORT'!I18/X4</f>
        <v>0</v>
      </c>
      <c r="J18" s="23">
        <f>'WEEKLY COMPETITIVE REPORT'!J18</f>
        <v>1323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2107.087282501061</v>
      </c>
      <c r="N18" s="38">
        <f>'WEEKLY COMPETITIVE REPORT'!N18</f>
        <v>4</v>
      </c>
      <c r="O18" s="15">
        <f>'WEEKLY COMPETITIVE REPORT'!O18/X4</f>
        <v>17630.49936341774</v>
      </c>
      <c r="P18" s="15">
        <f>'WEEKLY COMPETITIVE REPORT'!P18/X4</f>
        <v>0</v>
      </c>
      <c r="Q18" s="23">
        <f>'WEEKLY COMPETITIVE REPORT'!Q18</f>
        <v>2877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4359.88117131136</v>
      </c>
      <c r="U18" s="15">
        <f t="shared" si="1"/>
        <v>4407.624840854435</v>
      </c>
      <c r="V18" s="26">
        <f t="shared" si="2"/>
        <v>21990.3805347291</v>
      </c>
      <c r="W18" s="23">
        <f>'WEEKLY COMPETITIVE REPORT'!W18</f>
        <v>795</v>
      </c>
      <c r="X18" s="57">
        <f>'WEEKLY COMPETITIVE REPORT'!X18</f>
        <v>3672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TERMINATOR: SALVATION</v>
      </c>
      <c r="D19" s="4" t="str">
        <f>'WEEKLY COMPETITIVE REPORT'!D19</f>
        <v>SONY</v>
      </c>
      <c r="E19" s="4" t="str">
        <f>'WEEKLY COMPETITIVE REPORT'!E19</f>
        <v>CF</v>
      </c>
      <c r="F19" s="38">
        <f>'WEEKLY COMPETITIVE REPORT'!F19</f>
        <v>4</v>
      </c>
      <c r="G19" s="38">
        <f>'WEEKLY COMPETITIVE REPORT'!G19</f>
        <v>13</v>
      </c>
      <c r="H19" s="15">
        <f>'WEEKLY COMPETITIVE REPORT'!H19/X4</f>
        <v>11380.676191823455</v>
      </c>
      <c r="I19" s="15">
        <f>'WEEKLY COMPETITIVE REPORT'!I19/X4</f>
        <v>18214.74041590041</v>
      </c>
      <c r="J19" s="23">
        <f>'WEEKLY COMPETITIVE REPORT'!J19</f>
        <v>1799</v>
      </c>
      <c r="K19" s="23">
        <f>'WEEKLY COMPETITIVE REPORT'!K19</f>
        <v>2858</v>
      </c>
      <c r="L19" s="65">
        <f>'WEEKLY COMPETITIVE REPORT'!L19</f>
        <v>-37.51941596769183</v>
      </c>
      <c r="M19" s="15">
        <f t="shared" si="0"/>
        <v>875.4366301402658</v>
      </c>
      <c r="N19" s="38">
        <f>'WEEKLY COMPETITIVE REPORT'!N19</f>
        <v>13</v>
      </c>
      <c r="O19" s="15">
        <f>'WEEKLY COMPETITIVE REPORT'!O19/X4</f>
        <v>14880.463997736597</v>
      </c>
      <c r="P19" s="15">
        <f>'WEEKLY COMPETITIVE REPORT'!P19/X4</f>
        <v>28102.984863488473</v>
      </c>
      <c r="Q19" s="23">
        <f>'WEEKLY COMPETITIVE REPORT'!Q19</f>
        <v>2449</v>
      </c>
      <c r="R19" s="23">
        <f>'WEEKLY COMPETITIVE REPORT'!R19</f>
        <v>4685</v>
      </c>
      <c r="S19" s="65">
        <f>'WEEKLY COMPETITIVE REPORT'!S19</f>
        <v>-47.05023658512031</v>
      </c>
      <c r="T19" s="15">
        <f>'WEEKLY COMPETITIVE REPORT'!T19/X4</f>
        <v>120009.90239072005</v>
      </c>
      <c r="U19" s="15">
        <f t="shared" si="1"/>
        <v>1144.651076748969</v>
      </c>
      <c r="V19" s="26">
        <f t="shared" si="2"/>
        <v>134890.36638845663</v>
      </c>
      <c r="W19" s="23">
        <f>'WEEKLY COMPETITIVE REPORT'!W19</f>
        <v>21611</v>
      </c>
      <c r="X19" s="57">
        <f>'WEEKLY COMPETITIVE REPORT'!X19</f>
        <v>24060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NIGHT AT THE MUSEUM 2</v>
      </c>
      <c r="D20" s="4" t="str">
        <f>'WEEKLY COMPETITIVE REPORT'!D20</f>
        <v>FOX</v>
      </c>
      <c r="E20" s="4" t="str">
        <f>'WEEKLY COMPETITIVE REPORT'!E20</f>
        <v>CF</v>
      </c>
      <c r="F20" s="38">
        <f>'WEEKLY COMPETITIVE REPORT'!F20</f>
        <v>6</v>
      </c>
      <c r="G20" s="38">
        <f>'WEEKLY COMPETITIVE REPORT'!G20</f>
        <v>11</v>
      </c>
      <c r="H20" s="15">
        <f>'WEEKLY COMPETITIVE REPORT'!H20/X4</f>
        <v>7784.693733201302</v>
      </c>
      <c r="I20" s="15">
        <f>'WEEKLY COMPETITIVE REPORT'!I20/X4</f>
        <v>11507.992643938323</v>
      </c>
      <c r="J20" s="23">
        <f>'WEEKLY COMPETITIVE REPORT'!J20</f>
        <v>1303</v>
      </c>
      <c r="K20" s="23">
        <f>'WEEKLY COMPETITIVE REPORT'!K20</f>
        <v>1906</v>
      </c>
      <c r="L20" s="65">
        <f>'WEEKLY COMPETITIVE REPORT'!L20</f>
        <v>-32.3540258143823</v>
      </c>
      <c r="M20" s="15">
        <f t="shared" si="0"/>
        <v>707.6994302910275</v>
      </c>
      <c r="N20" s="38">
        <f>'WEEKLY COMPETITIVE REPORT'!N20</f>
        <v>11</v>
      </c>
      <c r="O20" s="15">
        <f>'WEEKLY COMPETITIVE REPORT'!O20/X4</f>
        <v>14289.149809025323</v>
      </c>
      <c r="P20" s="15">
        <f>'WEEKLY COMPETITIVE REPORT'!P20/X4</f>
        <v>19169.613806761918</v>
      </c>
      <c r="Q20" s="23">
        <f>'WEEKLY COMPETITIVE REPORT'!Q20</f>
        <v>2466</v>
      </c>
      <c r="R20" s="23">
        <f>'WEEKLY COMPETITIVE REPORT'!R20</f>
        <v>3286</v>
      </c>
      <c r="S20" s="65">
        <f>'WEEKLY COMPETITIVE REPORT'!S20</f>
        <v>-25.45937569183087</v>
      </c>
      <c r="T20" s="15">
        <f>'WEEKLY COMPETITIVE REPORT'!T20/X4</f>
        <v>113573.34842269063</v>
      </c>
      <c r="U20" s="15">
        <f t="shared" si="1"/>
        <v>1299.013619002302</v>
      </c>
      <c r="V20" s="26">
        <f t="shared" si="2"/>
        <v>127862.49823171596</v>
      </c>
      <c r="W20" s="23">
        <f>'WEEKLY COMPETITIVE REPORT'!W20</f>
        <v>21014</v>
      </c>
      <c r="X20" s="57">
        <f>'WEEKLY COMPETITIVE REPORT'!X20</f>
        <v>23480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FIGHTING</v>
      </c>
      <c r="D21" s="4" t="str">
        <f>'WEEKLY COMPETITIVE REPORT'!D21</f>
        <v>UNI</v>
      </c>
      <c r="E21" s="4" t="str">
        <f>'WEEKLY COMPETITIVE REPORT'!E21</f>
        <v>Karantanija</v>
      </c>
      <c r="F21" s="38">
        <f>'WEEKLY COMPETITIVE REPORT'!F21</f>
        <v>2</v>
      </c>
      <c r="G21" s="38">
        <f>'WEEKLY COMPETITIVE REPORT'!G21</f>
        <v>6</v>
      </c>
      <c r="H21" s="15">
        <f>'WEEKLY COMPETITIVE REPORT'!H21/X4</f>
        <v>5898.995614655539</v>
      </c>
      <c r="I21" s="15">
        <f>'WEEKLY COMPETITIVE REPORT'!I21/X4</f>
        <v>11195.360022634037</v>
      </c>
      <c r="J21" s="23">
        <f>'WEEKLY COMPETITIVE REPORT'!J21</f>
        <v>937</v>
      </c>
      <c r="K21" s="23">
        <f>'WEEKLY COMPETITIVE REPORT'!K21</f>
        <v>1732</v>
      </c>
      <c r="L21" s="65">
        <f>'WEEKLY COMPETITIVE REPORT'!L21</f>
        <v>-47.30856709628506</v>
      </c>
      <c r="M21" s="15">
        <f aca="true" t="shared" si="3" ref="M21:M33">H21/G21</f>
        <v>983.1659357759231</v>
      </c>
      <c r="N21" s="38">
        <f>'WEEKLY COMPETITIVE REPORT'!N21</f>
        <v>6</v>
      </c>
      <c r="O21" s="15">
        <f>'WEEKLY COMPETITIVE REPORT'!O21/X4</f>
        <v>11618.333569104541</v>
      </c>
      <c r="P21" s="15">
        <f>'WEEKLY COMPETITIVE REPORT'!P21/X4</f>
        <v>19827.41547602207</v>
      </c>
      <c r="Q21" s="23">
        <f>'WEEKLY COMPETITIVE REPORT'!Q21</f>
        <v>1950</v>
      </c>
      <c r="R21" s="23">
        <f>'WEEKLY COMPETITIVE REPORT'!R21</f>
        <v>3357</v>
      </c>
      <c r="S21" s="65">
        <f>'WEEKLY COMPETITIVE REPORT'!S21</f>
        <v>-41.40268264840182</v>
      </c>
      <c r="T21" s="15">
        <f>'WEEKLY COMPETITIVE REPORT'!T21/X4</f>
        <v>20704.484368368936</v>
      </c>
      <c r="U21" s="15">
        <f aca="true" t="shared" si="4" ref="U21:U33">O21/N21</f>
        <v>1936.3889281840902</v>
      </c>
      <c r="V21" s="26">
        <f aca="true" t="shared" si="5" ref="V21:V33">O21+T21</f>
        <v>32322.817937473475</v>
      </c>
      <c r="W21" s="23">
        <f>'WEEKLY COMPETITIVE REPORT'!W21</f>
        <v>3516</v>
      </c>
      <c r="X21" s="57">
        <f>'WEEKLY COMPETITIVE REPORT'!X21</f>
        <v>5466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MY BLOODY VALENTINE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6</v>
      </c>
      <c r="G22" s="38">
        <f>'WEEKLY COMPETITIVE REPORT'!G22</f>
        <v>4</v>
      </c>
      <c r="H22" s="15">
        <f>'WEEKLY COMPETITIVE REPORT'!H22/X4</f>
        <v>3980.761069458198</v>
      </c>
      <c r="I22" s="15">
        <f>'WEEKLY COMPETITIVE REPORT'!I22/X4</f>
        <v>6644.504173150375</v>
      </c>
      <c r="J22" s="23">
        <f>'WEEKLY COMPETITIVE REPORT'!J22</f>
        <v>526</v>
      </c>
      <c r="K22" s="23">
        <f>'WEEKLY COMPETITIVE REPORT'!K22</f>
        <v>879</v>
      </c>
      <c r="L22" s="65">
        <f>'WEEKLY COMPETITIVE REPORT'!L22</f>
        <v>-40.089418777943365</v>
      </c>
      <c r="M22" s="15">
        <f t="shared" si="3"/>
        <v>995.1902673645495</v>
      </c>
      <c r="N22" s="38">
        <f>'WEEKLY COMPETITIVE REPORT'!N22</f>
        <v>4</v>
      </c>
      <c r="O22" s="15">
        <f>'WEEKLY COMPETITIVE REPORT'!O22/X4</f>
        <v>8078.936200311218</v>
      </c>
      <c r="P22" s="15">
        <f>'WEEKLY COMPETITIVE REPORT'!P22/X4</f>
        <v>12235.11104823879</v>
      </c>
      <c r="Q22" s="23">
        <f>'WEEKLY COMPETITIVE REPORT'!Q22</f>
        <v>1162</v>
      </c>
      <c r="R22" s="23">
        <f>'WEEKLY COMPETITIVE REPORT'!R22</f>
        <v>1736</v>
      </c>
      <c r="S22" s="65">
        <f>'WEEKLY COMPETITIVE REPORT'!S22</f>
        <v>-33.9692449994219</v>
      </c>
      <c r="T22" s="15">
        <f>'WEEKLY COMPETITIVE REPORT'!T22/X4</f>
        <v>81703.2112038478</v>
      </c>
      <c r="U22" s="15">
        <f t="shared" si="4"/>
        <v>2019.7340500778046</v>
      </c>
      <c r="V22" s="26">
        <f t="shared" si="5"/>
        <v>89782.14740415901</v>
      </c>
      <c r="W22" s="23">
        <f>'WEEKLY COMPETITIVE REPORT'!W22</f>
        <v>11712</v>
      </c>
      <c r="X22" s="57">
        <f>'WEEKLY COMPETITIVE REPORT'!X22</f>
        <v>12874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THE BOAT THAT ROCKED</v>
      </c>
      <c r="D23" s="4" t="str">
        <f>'WEEKLY COMPETITIVE REPORT'!D23</f>
        <v>UNI</v>
      </c>
      <c r="E23" s="4" t="str">
        <f>'WEEKLY COMPETITIVE REPORT'!E23</f>
        <v>Karantanija</v>
      </c>
      <c r="F23" s="38">
        <f>'WEEKLY COMPETITIVE REPORT'!F23</f>
        <v>3</v>
      </c>
      <c r="G23" s="38">
        <f>'WEEKLY COMPETITIVE REPORT'!G23</f>
        <v>9</v>
      </c>
      <c r="H23" s="15">
        <f>'WEEKLY COMPETITIVE REPORT'!H23/X4</f>
        <v>3117.8384495685386</v>
      </c>
      <c r="I23" s="15">
        <f>'WEEKLY COMPETITIVE REPORT'!I23/X4</f>
        <v>6899.137077380111</v>
      </c>
      <c r="J23" s="23">
        <f>'WEEKLY COMPETITIVE REPORT'!J23</f>
        <v>483</v>
      </c>
      <c r="K23" s="23">
        <f>'WEEKLY COMPETITIVE REPORT'!K23</f>
        <v>1059</v>
      </c>
      <c r="L23" s="65">
        <f>'WEEKLY COMPETITIVE REPORT'!L23</f>
        <v>-54.80828378101292</v>
      </c>
      <c r="M23" s="15">
        <f t="shared" si="3"/>
        <v>346.42649439650427</v>
      </c>
      <c r="N23" s="38">
        <f>'WEEKLY COMPETITIVE REPORT'!N23</f>
        <v>9</v>
      </c>
      <c r="O23" s="15">
        <f>'WEEKLY COMPETITIVE REPORT'!O23/X4</f>
        <v>6312.066770405998</v>
      </c>
      <c r="P23" s="15">
        <f>'WEEKLY COMPETITIVE REPORT'!P23/X4</f>
        <v>11919.649172443062</v>
      </c>
      <c r="Q23" s="23">
        <f>'WEEKLY COMPETITIVE REPORT'!Q23</f>
        <v>1033</v>
      </c>
      <c r="R23" s="23">
        <f>'WEEKLY COMPETITIVE REPORT'!R23</f>
        <v>1970</v>
      </c>
      <c r="S23" s="65">
        <f>'WEEKLY COMPETITIVE REPORT'!S23</f>
        <v>-47.044861144077856</v>
      </c>
      <c r="T23" s="15">
        <f>'WEEKLY COMPETITIVE REPORT'!T23/X4</f>
        <v>21858.82020087707</v>
      </c>
      <c r="U23" s="15">
        <f t="shared" si="4"/>
        <v>701.3407522673331</v>
      </c>
      <c r="V23" s="26">
        <f t="shared" si="5"/>
        <v>28170.88697128307</v>
      </c>
      <c r="W23" s="23">
        <f>'WEEKLY COMPETITIVE REPORT'!W23</f>
        <v>3946</v>
      </c>
      <c r="X23" s="57">
        <f>'WEEKLY COMPETITIVE REPORT'!X23</f>
        <v>4979</v>
      </c>
    </row>
    <row r="24" spans="1:24" ht="12.75">
      <c r="A24" s="51">
        <v>11</v>
      </c>
      <c r="B24" s="4">
        <f>'WEEKLY COMPETITIVE REPORT'!B24</f>
        <v>10</v>
      </c>
      <c r="C24" s="4" t="str">
        <f>'WEEKLY COMPETITIVE REPORT'!C24</f>
        <v>BEVERLY HILLS CHIUHUAHUA</v>
      </c>
      <c r="D24" s="4" t="str">
        <f>'WEEKLY COMPETITIVE REPORT'!D24</f>
        <v>WDI</v>
      </c>
      <c r="E24" s="4" t="str">
        <f>'WEEKLY COMPETITIVE REPORT'!E24</f>
        <v>CENEX</v>
      </c>
      <c r="F24" s="38">
        <f>'WEEKLY COMPETITIVE REPORT'!F24</f>
        <v>6</v>
      </c>
      <c r="G24" s="38">
        <f>'WEEKLY COMPETITIVE REPORT'!G24</f>
        <v>6</v>
      </c>
      <c r="H24" s="15">
        <f>'WEEKLY COMPETITIVE REPORT'!H24/X4</f>
        <v>3591.738576884991</v>
      </c>
      <c r="I24" s="15">
        <f>'WEEKLY COMPETITIVE REPORT'!I24/X4</f>
        <v>5337.3885981043995</v>
      </c>
      <c r="J24" s="23">
        <f>'WEEKLY COMPETITIVE REPORT'!J24</f>
        <v>594</v>
      </c>
      <c r="K24" s="23">
        <f>'WEEKLY COMPETITIVE REPORT'!K24</f>
        <v>895</v>
      </c>
      <c r="L24" s="65">
        <f>'WEEKLY COMPETITIVE REPORT'!L24</f>
        <v>-32.706069440763315</v>
      </c>
      <c r="M24" s="15">
        <f t="shared" si="3"/>
        <v>598.6230961474985</v>
      </c>
      <c r="N24" s="38">
        <f>'WEEKLY COMPETITIVE REPORT'!N24</f>
        <v>6</v>
      </c>
      <c r="O24" s="15">
        <f>'WEEKLY COMPETITIVE REPORT'!O24/X4</f>
        <v>6276.70108926298</v>
      </c>
      <c r="P24" s="15">
        <f>'WEEKLY COMPETITIVE REPORT'!P24/X4</f>
        <v>8651.860234828124</v>
      </c>
      <c r="Q24" s="23">
        <f>'WEEKLY COMPETITIVE REPORT'!Q24</f>
        <v>1044</v>
      </c>
      <c r="R24" s="23">
        <f>'WEEKLY COMPETITIVE REPORT'!R24</f>
        <v>1505</v>
      </c>
      <c r="S24" s="65">
        <f>'WEEKLY COMPETITIVE REPORT'!S24</f>
        <v>-27.452583387835176</v>
      </c>
      <c r="T24" s="15">
        <f>'WEEKLY COMPETITIVE REPORT'!T24/X4</f>
        <v>45617.48479275711</v>
      </c>
      <c r="U24" s="15">
        <f t="shared" si="4"/>
        <v>1046.1168482104965</v>
      </c>
      <c r="V24" s="26">
        <f t="shared" si="5"/>
        <v>51894.18588202009</v>
      </c>
      <c r="W24" s="23">
        <f>'WEEKLY COMPETITIVE REPORT'!W24</f>
        <v>8665</v>
      </c>
      <c r="X24" s="57">
        <f>'WEEKLY COMPETITIVE REPORT'!X24</f>
        <v>9709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KNOWING</v>
      </c>
      <c r="D25" s="4" t="str">
        <f>'WEEKLY COMPETITIVE REPORT'!D25</f>
        <v>INDEP</v>
      </c>
      <c r="E25" s="4" t="str">
        <f>'WEEKLY COMPETITIVE REPORT'!E25</f>
        <v>Blitz</v>
      </c>
      <c r="F25" s="38">
        <f>'WEEKLY COMPETITIVE REPORT'!F25</f>
        <v>2</v>
      </c>
      <c r="G25" s="38">
        <f>'WEEKLY COMPETITIVE REPORT'!G25</f>
        <v>3</v>
      </c>
      <c r="H25" s="15">
        <f>'WEEKLY COMPETITIVE REPORT'!H25/X4</f>
        <v>3257.8865468948934</v>
      </c>
      <c r="I25" s="15">
        <f>'WEEKLY COMPETITIVE REPORT'!I25/X4</f>
        <v>5996.60489461027</v>
      </c>
      <c r="J25" s="23">
        <f>'WEEKLY COMPETITIVE REPORT'!J25</f>
        <v>551</v>
      </c>
      <c r="K25" s="23">
        <f>'WEEKLY COMPETITIVE REPORT'!K25</f>
        <v>1017</v>
      </c>
      <c r="L25" s="65">
        <f>'WEEKLY COMPETITIVE REPORT'!L25</f>
        <v>-45.67114885586223</v>
      </c>
      <c r="M25" s="15">
        <f t="shared" si="3"/>
        <v>1085.9621822982979</v>
      </c>
      <c r="N25" s="38">
        <f>'WEEKLY COMPETITIVE REPORT'!N25</f>
        <v>3</v>
      </c>
      <c r="O25" s="15">
        <f>'WEEKLY COMPETITIVE REPORT'!O25/X4</f>
        <v>5860.800679021078</v>
      </c>
      <c r="P25" s="15">
        <f>'WEEKLY COMPETITIVE REPORT'!P25/X4</f>
        <v>9531.758381666432</v>
      </c>
      <c r="Q25" s="23">
        <f>'WEEKLY COMPETITIVE REPORT'!Q25</f>
        <v>1081</v>
      </c>
      <c r="R25" s="23">
        <f>'WEEKLY COMPETITIVE REPORT'!R25</f>
        <v>1791</v>
      </c>
      <c r="S25" s="65">
        <f>'WEEKLY COMPETITIVE REPORT'!S25</f>
        <v>-38.51291184327693</v>
      </c>
      <c r="T25" s="15">
        <f>'WEEKLY COMPETITIVE REPORT'!T25/X4</f>
        <v>9531.758381666432</v>
      </c>
      <c r="U25" s="15">
        <f t="shared" si="4"/>
        <v>1953.6002263403595</v>
      </c>
      <c r="V25" s="26">
        <f t="shared" si="5"/>
        <v>15392.55906068751</v>
      </c>
      <c r="W25" s="23">
        <f>'WEEKLY COMPETITIVE REPORT'!W25</f>
        <v>1791</v>
      </c>
      <c r="X25" s="57">
        <f>'WEEKLY COMPETITIVE REPORT'!X25</f>
        <v>2872</v>
      </c>
    </row>
    <row r="26" spans="1:24" ht="12.75" customHeight="1">
      <c r="A26" s="51">
        <v>13</v>
      </c>
      <c r="B26" s="4">
        <f>'WEEKLY COMPETITIVE REPORT'!B26</f>
        <v>12</v>
      </c>
      <c r="C26" s="4" t="str">
        <f>'WEEKLY COMPETITIVE REPORT'!C26</f>
        <v>STATE OF PLAY</v>
      </c>
      <c r="D26" s="4" t="str">
        <f>'WEEKLY COMPETITIVE REPORT'!D26</f>
        <v>UNI</v>
      </c>
      <c r="E26" s="4" t="str">
        <f>'WEEKLY COMPETITIVE REPORT'!E26</f>
        <v>Karantanija</v>
      </c>
      <c r="F26" s="38">
        <f>'WEEKLY COMPETITIVE REPORT'!F26</f>
        <v>5</v>
      </c>
      <c r="G26" s="38">
        <f>'WEEKLY COMPETITIVE REPORT'!G26</f>
        <v>7</v>
      </c>
      <c r="H26" s="15">
        <f>'WEEKLY COMPETITIVE REPORT'!H26/X4</f>
        <v>2808.035082755694</v>
      </c>
      <c r="I26" s="15">
        <f>'WEEKLY COMPETITIVE REPORT'!I26/X4</f>
        <v>3678.030838873957</v>
      </c>
      <c r="J26" s="23">
        <f>'WEEKLY COMPETITIVE REPORT'!J26</f>
        <v>388</v>
      </c>
      <c r="K26" s="23">
        <f>'WEEKLY COMPETITIVE REPORT'!K26</f>
        <v>517</v>
      </c>
      <c r="L26" s="65">
        <f>'WEEKLY COMPETITIVE REPORT'!L26</f>
        <v>-23.65384615384616</v>
      </c>
      <c r="M26" s="15">
        <f t="shared" si="3"/>
        <v>401.1478689650991</v>
      </c>
      <c r="N26" s="38">
        <f>'WEEKLY COMPETITIVE REPORT'!N26</f>
        <v>7</v>
      </c>
      <c r="O26" s="15">
        <f>'WEEKLY COMPETITIVE REPORT'!O26/X4</f>
        <v>5856.556797283916</v>
      </c>
      <c r="P26" s="15">
        <f>'WEEKLY COMPETITIVE REPORT'!P26/X4</f>
        <v>7091.5263827981325</v>
      </c>
      <c r="Q26" s="23">
        <f>'WEEKLY COMPETITIVE REPORT'!Q26</f>
        <v>833</v>
      </c>
      <c r="R26" s="23">
        <f>'WEEKLY COMPETITIVE REPORT'!R26</f>
        <v>1065</v>
      </c>
      <c r="S26" s="65">
        <f>'WEEKLY COMPETITIVE REPORT'!S26</f>
        <v>-17.414721723518852</v>
      </c>
      <c r="T26" s="15">
        <f>'WEEKLY COMPETITIVE REPORT'!T26/X4</f>
        <v>34512.6609138492</v>
      </c>
      <c r="U26" s="15">
        <f t="shared" si="4"/>
        <v>836.6509710405595</v>
      </c>
      <c r="V26" s="26">
        <f t="shared" si="5"/>
        <v>40369.21771113311</v>
      </c>
      <c r="W26" s="23">
        <f>'WEEKLY COMPETITIVE REPORT'!W26</f>
        <v>6009</v>
      </c>
      <c r="X26" s="57">
        <f>'WEEKLY COMPETITIVE REPORT'!X26</f>
        <v>6842</v>
      </c>
    </row>
    <row r="27" spans="1:24" ht="12.75" customHeight="1">
      <c r="A27" s="51">
        <v>14</v>
      </c>
      <c r="B27" s="4">
        <f>'WEEKLY COMPETITIVE REPORT'!B27</f>
        <v>11</v>
      </c>
      <c r="C27" s="4" t="str">
        <f>'WEEKLY COMPETITIVE REPORT'!C27</f>
        <v>CORALINE 3D</v>
      </c>
      <c r="D27" s="4" t="str">
        <f>'WEEKLY COMPETITIVE REPORT'!D27</f>
        <v>UNI</v>
      </c>
      <c r="E27" s="4" t="str">
        <f>'WEEKLY COMPETITIVE REPORT'!E27</f>
        <v>Karantanija</v>
      </c>
      <c r="F27" s="38">
        <f>'WEEKLY COMPETITIVE REPORT'!F27</f>
        <v>7</v>
      </c>
      <c r="G27" s="38">
        <f>'WEEKLY COMPETITIVE REPORT'!G27</f>
        <v>9</v>
      </c>
      <c r="H27" s="15">
        <f>'WEEKLY COMPETITIVE REPORT'!H27/X4</f>
        <v>2496.8170886971284</v>
      </c>
      <c r="I27" s="15">
        <f>'WEEKLY COMPETITIVE REPORT'!I27/X17</f>
        <v>0.039979426965728336</v>
      </c>
      <c r="J27" s="23">
        <f>'WEEKLY COMPETITIVE REPORT'!J27</f>
        <v>281</v>
      </c>
      <c r="K27" s="23">
        <f>'WEEKLY COMPETITIVE REPORT'!K27</f>
        <v>489</v>
      </c>
      <c r="L27" s="65">
        <f>'WEEKLY COMPETITIVE REPORT'!L27</f>
        <v>-44.618763727643554</v>
      </c>
      <c r="M27" s="15">
        <f t="shared" si="3"/>
        <v>277.4241209663476</v>
      </c>
      <c r="N27" s="38">
        <f>'WEEKLY COMPETITIVE REPORT'!N27</f>
        <v>9</v>
      </c>
      <c r="O27" s="15">
        <f>'WEEKLY COMPETITIVE REPORT'!O27/X4</f>
        <v>5730.654972414769</v>
      </c>
      <c r="P27" s="15">
        <f>'WEEKLY COMPETITIVE REPORT'!P27/X17</f>
        <v>0.0694214461337749</v>
      </c>
      <c r="Q27" s="23">
        <f>'WEEKLY COMPETITIVE REPORT'!Q27</f>
        <v>651</v>
      </c>
      <c r="R27" s="23">
        <f>'WEEKLY COMPETITIVE REPORT'!R27</f>
        <v>882</v>
      </c>
      <c r="S27" s="65">
        <f>'WEEKLY COMPETITIVE REPORT'!S27</f>
        <v>-26.79797614745212</v>
      </c>
      <c r="T27" s="15">
        <f>'WEEKLY COMPETITIVE REPORT'!T27/X17</f>
        <v>0.5001003562647398</v>
      </c>
      <c r="U27" s="15">
        <f t="shared" si="4"/>
        <v>636.7394413794187</v>
      </c>
      <c r="V27" s="26">
        <f t="shared" si="5"/>
        <v>5731.155072771034</v>
      </c>
      <c r="W27" s="23">
        <f>'WEEKLY COMPETITIVE REPORT'!W27</f>
        <v>7648</v>
      </c>
      <c r="X27" s="57">
        <f>'WEEKLY COMPETITIVE REPORT'!X27</f>
        <v>8299</v>
      </c>
    </row>
    <row r="28" spans="1:24" ht="12.75">
      <c r="A28" s="51">
        <v>15</v>
      </c>
      <c r="B28" s="4" t="str">
        <f>'WEEKLY COMPETITIVE REPORT'!B28</f>
        <v>New</v>
      </c>
      <c r="C28" s="4" t="str">
        <f>'WEEKLY COMPETITIVE REPORT'!C28</f>
        <v>ZACK &amp; MIRI MAKE A PORN</v>
      </c>
      <c r="D28" s="4" t="str">
        <f>'WEEKLY COMPETITIVE REPORT'!D28</f>
        <v>INDEP</v>
      </c>
      <c r="E28" s="4" t="str">
        <f>'WEEKLY COMPETITIVE REPORT'!E28</f>
        <v>Cinemania</v>
      </c>
      <c r="F28" s="38">
        <f>'WEEKLY COMPETITIVE REPORT'!F28</f>
        <v>1</v>
      </c>
      <c r="G28" s="38">
        <f>'WEEKLY COMPETITIVE REPORT'!G28</f>
        <v>1</v>
      </c>
      <c r="H28" s="15">
        <f>'WEEKLY COMPETITIVE REPORT'!H28/X4</f>
        <v>2464.2806620455513</v>
      </c>
      <c r="I28" s="15">
        <f>'WEEKLY COMPETITIVE REPORT'!I28/X17</f>
        <v>0</v>
      </c>
      <c r="J28" s="23">
        <f>'WEEKLY COMPETITIVE REPORT'!J28</f>
        <v>352</v>
      </c>
      <c r="K28" s="23">
        <f>'WEEKLY COMPETITIVE REPORT'!K28</f>
        <v>0</v>
      </c>
      <c r="L28" s="65">
        <f>'WEEKLY COMPETITIVE REPORT'!L28</f>
        <v>0</v>
      </c>
      <c r="M28" s="15">
        <f t="shared" si="3"/>
        <v>2464.2806620455513</v>
      </c>
      <c r="N28" s="38">
        <f>'WEEKLY COMPETITIVE REPORT'!N28</f>
        <v>1</v>
      </c>
      <c r="O28" s="15">
        <f>'WEEKLY COMPETITIVE REPORT'!O28/X4</f>
        <v>4782.854717781865</v>
      </c>
      <c r="P28" s="15">
        <f>'WEEKLY COMPETITIVE REPORT'!P28/X17</f>
        <v>0</v>
      </c>
      <c r="Q28" s="23">
        <f>'WEEKLY COMPETITIVE REPORT'!Q28</f>
        <v>705</v>
      </c>
      <c r="R28" s="23">
        <f>'WEEKLY COMPETITIVE REPORT'!R28</f>
        <v>0</v>
      </c>
      <c r="S28" s="65">
        <f>'WEEKLY COMPETITIVE REPORT'!S28</f>
        <v>0</v>
      </c>
      <c r="T28" s="15">
        <f>'WEEKLY COMPETITIVE REPORT'!T28/X17</f>
        <v>0.012318731496813689</v>
      </c>
      <c r="U28" s="15">
        <f t="shared" si="4"/>
        <v>4782.854717781865</v>
      </c>
      <c r="V28" s="26">
        <f t="shared" si="5"/>
        <v>4782.867036513361</v>
      </c>
      <c r="W28" s="23">
        <f>'WEEKLY COMPETITIVE REPORT'!W28</f>
        <v>230</v>
      </c>
      <c r="X28" s="57">
        <f>'WEEKLY COMPETITIVE REPORT'!X28</f>
        <v>935</v>
      </c>
    </row>
    <row r="29" spans="1:24" ht="12.75">
      <c r="A29" s="51">
        <v>16</v>
      </c>
      <c r="B29" s="4">
        <f>'WEEKLY COMPETITIVE REPORT'!B29</f>
        <v>15</v>
      </c>
      <c r="C29" s="4" t="str">
        <f>'WEEKLY COMPETITIVE REPORT'!C29</f>
        <v>I LOVE YOU MAN</v>
      </c>
      <c r="D29" s="4" t="str">
        <f>'WEEKLY COMPETITIVE REPORT'!D29</f>
        <v>PAR</v>
      </c>
      <c r="E29" s="4" t="str">
        <f>'WEEKLY COMPETITIVE REPORT'!E29</f>
        <v>Karantanija</v>
      </c>
      <c r="F29" s="38">
        <f>'WEEKLY COMPETITIVE REPORT'!F29</f>
        <v>10</v>
      </c>
      <c r="G29" s="38">
        <f>'WEEKLY COMPETITIVE REPORT'!G29</f>
        <v>9</v>
      </c>
      <c r="H29" s="15">
        <f>'WEEKLY COMPETITIVE REPORT'!H29/X4</f>
        <v>2072.4289149809024</v>
      </c>
      <c r="I29" s="15">
        <f>'WEEKLY COMPETITIVE REPORT'!I29/X17</f>
        <v>0.01989562948467058</v>
      </c>
      <c r="J29" s="23">
        <f>'WEEKLY COMPETITIVE REPORT'!J29</f>
        <v>299</v>
      </c>
      <c r="K29" s="23">
        <f>'WEEKLY COMPETITIVE REPORT'!K29</f>
        <v>322</v>
      </c>
      <c r="L29" s="65">
        <f>'WEEKLY COMPETITIVE REPORT'!L29</f>
        <v>-7.6292559899117265</v>
      </c>
      <c r="M29" s="15">
        <f t="shared" si="3"/>
        <v>230.2698794423225</v>
      </c>
      <c r="N29" s="38">
        <f>'WEEKLY COMPETITIVE REPORT'!N29</f>
        <v>9</v>
      </c>
      <c r="O29" s="15">
        <f>'WEEKLY COMPETITIVE REPORT'!O29/X4</f>
        <v>4275.003536568114</v>
      </c>
      <c r="P29" s="15">
        <f>'WEEKLY COMPETITIVE REPORT'!P29/X17</f>
        <v>0.03616588890561493</v>
      </c>
      <c r="Q29" s="23">
        <f>'WEEKLY COMPETITIVE REPORT'!Q29</f>
        <v>630</v>
      </c>
      <c r="R29" s="23">
        <f>'WEEKLY COMPETITIVE REPORT'!R29</f>
        <v>623</v>
      </c>
      <c r="S29" s="65">
        <f>'WEEKLY COMPETITIVE REPORT'!S29</f>
        <v>4.821366631980581</v>
      </c>
      <c r="T29" s="15">
        <f>'WEEKLY COMPETITIVE REPORT'!T29/X4</f>
        <v>147670.10892629792</v>
      </c>
      <c r="U29" s="15">
        <f t="shared" si="4"/>
        <v>475.0003929520127</v>
      </c>
      <c r="V29" s="26">
        <f t="shared" si="5"/>
        <v>151945.11246286603</v>
      </c>
      <c r="W29" s="23">
        <f>'WEEKLY COMPETITIVE REPORT'!W29</f>
        <v>25408</v>
      </c>
      <c r="X29" s="57">
        <f>'WEEKLY COMPETITIVE REPORT'!X29</f>
        <v>26038</v>
      </c>
    </row>
    <row r="30" spans="1:24" ht="12.75">
      <c r="A30" s="52">
        <v>17</v>
      </c>
      <c r="B30" s="4">
        <f>'WEEKLY COMPETITIVE REPORT'!B30</f>
        <v>13</v>
      </c>
      <c r="C30" s="4" t="str">
        <f>'WEEKLY COMPETITIVE REPORT'!C30</f>
        <v>17 AGAIN</v>
      </c>
      <c r="D30" s="4" t="str">
        <f>'WEEKLY COMPETITIVE REPORT'!D30</f>
        <v>WB</v>
      </c>
      <c r="E30" s="4" t="str">
        <f>'WEEKLY COMPETITIVE REPORT'!E30</f>
        <v>Blitz</v>
      </c>
      <c r="F30" s="38">
        <f>'WEEKLY COMPETITIVE REPORT'!F30</f>
        <v>9</v>
      </c>
      <c r="G30" s="38">
        <f>'WEEKLY COMPETITIVE REPORT'!G30</f>
        <v>6</v>
      </c>
      <c r="H30" s="15">
        <f>'WEEKLY COMPETITIVE REPORT'!H30/X4</f>
        <v>1162.8235959824588</v>
      </c>
      <c r="I30" s="15">
        <f>'WEEKLY COMPETITIVE REPORT'!I30/X17</f>
        <v>0.027459982939434996</v>
      </c>
      <c r="J30" s="23">
        <f>'WEEKLY COMPETITIVE REPORT'!J30</f>
        <v>189</v>
      </c>
      <c r="K30" s="23">
        <f>'WEEKLY COMPETITIVE REPORT'!K30</f>
        <v>565</v>
      </c>
      <c r="L30" s="65">
        <f>'WEEKLY COMPETITIVE REPORT'!L30</f>
        <v>-62.4486066697122</v>
      </c>
      <c r="M30" s="15">
        <f t="shared" si="3"/>
        <v>193.80393266374313</v>
      </c>
      <c r="N30" s="38">
        <f>'WEEKLY COMPETITIVE REPORT'!N30</f>
        <v>6</v>
      </c>
      <c r="O30" s="15">
        <f>'WEEKLY COMPETITIVE REPORT'!O30/X4</f>
        <v>2259.159711416042</v>
      </c>
      <c r="P30" s="15">
        <f>'WEEKLY COMPETITIVE REPORT'!P30/X17</f>
        <v>0.05443072908826334</v>
      </c>
      <c r="Q30" s="23">
        <f>'WEEKLY COMPETITIVE REPORT'!Q30</f>
        <v>358</v>
      </c>
      <c r="R30" s="23">
        <f>'WEEKLY COMPETITIVE REPORT'!R30</f>
        <v>1258</v>
      </c>
      <c r="S30" s="65">
        <f>'WEEKLY COMPETITIVE REPORT'!S30</f>
        <v>-63.19428439732657</v>
      </c>
      <c r="T30" s="15">
        <f>'WEEKLY COMPETITIVE REPORT'!T30/X4</f>
        <v>98929.1271749894</v>
      </c>
      <c r="U30" s="15">
        <f t="shared" si="4"/>
        <v>376.5266185693403</v>
      </c>
      <c r="V30" s="26">
        <f t="shared" si="5"/>
        <v>101188.28688640543</v>
      </c>
      <c r="W30" s="23">
        <f>'WEEKLY COMPETITIVE REPORT'!W30</f>
        <v>17709</v>
      </c>
      <c r="X30" s="57">
        <f>'WEEKLY COMPETITIVE REPORT'!X30</f>
        <v>18067</v>
      </c>
    </row>
    <row r="31" spans="1:24" ht="12.75">
      <c r="A31" s="51">
        <v>18</v>
      </c>
      <c r="B31" s="4">
        <f>'WEEKLY COMPETITIVE REPORT'!B31</f>
        <v>16</v>
      </c>
      <c r="C31" s="4" t="str">
        <f>'WEEKLY COMPETITIVE REPORT'!C31</f>
        <v>SVETI GEORGIJE UBIVA AŽDAHU</v>
      </c>
      <c r="D31" s="4" t="str">
        <f>'WEEKLY COMPETITIVE REPORT'!D31</f>
        <v>INDEP</v>
      </c>
      <c r="E31" s="4" t="str">
        <f>'WEEKLY COMPETITIVE REPORT'!E31</f>
        <v>Cinemania</v>
      </c>
      <c r="F31" s="38">
        <f>'WEEKLY COMPETITIVE REPORT'!F31</f>
        <v>2</v>
      </c>
      <c r="G31" s="38">
        <f>'WEEKLY COMPETITIVE REPORT'!G31</f>
        <v>2</v>
      </c>
      <c r="H31" s="15">
        <f>'WEEKLY COMPETITIVE REPORT'!H31/X4</f>
        <v>895.4590465412364</v>
      </c>
      <c r="I31" s="15">
        <f>'WEEKLY COMPETITIVE REPORT'!I31/X17</f>
        <v>0.012331276029906166</v>
      </c>
      <c r="J31" s="23">
        <f>'WEEKLY COMPETITIVE REPORT'!J31</f>
        <v>135</v>
      </c>
      <c r="K31" s="23">
        <f>'WEEKLY COMPETITIVE REPORT'!K31</f>
        <v>207</v>
      </c>
      <c r="L31" s="65">
        <f>'WEEKLY COMPETITIVE REPORT'!L31</f>
        <v>-35.60528992878942</v>
      </c>
      <c r="M31" s="15">
        <f t="shared" si="3"/>
        <v>447.7295232706182</v>
      </c>
      <c r="N31" s="38">
        <f>'WEEKLY COMPETITIVE REPORT'!N31</f>
        <v>2</v>
      </c>
      <c r="O31" s="15">
        <f>'WEEKLY COMPETITIVE REPORT'!O31/X4</f>
        <v>1967.746498797567</v>
      </c>
      <c r="P31" s="15">
        <f>'WEEKLY COMPETITIVE REPORT'!P31/X17</f>
        <v>0.024072959004465853</v>
      </c>
      <c r="Q31" s="23">
        <f>'WEEKLY COMPETITIVE REPORT'!Q31</f>
        <v>303</v>
      </c>
      <c r="R31" s="23">
        <f>'WEEKLY COMPETITIVE REPORT'!R31</f>
        <v>437</v>
      </c>
      <c r="S31" s="65">
        <f>'WEEKLY COMPETITIVE REPORT'!S31</f>
        <v>-27.514330380406463</v>
      </c>
      <c r="T31" s="15">
        <f>'WEEKLY COMPETITIVE REPORT'!T31/X4</f>
        <v>3893.054180223511</v>
      </c>
      <c r="U31" s="15">
        <f t="shared" si="4"/>
        <v>983.8732493987835</v>
      </c>
      <c r="V31" s="26">
        <f t="shared" si="5"/>
        <v>5860.800679021078</v>
      </c>
      <c r="W31" s="23">
        <f>'WEEKLY COMPETITIVE REPORT'!W31</f>
        <v>627</v>
      </c>
      <c r="X31" s="57">
        <f>'WEEKLY COMPETITIVE REPORT'!X31</f>
        <v>930</v>
      </c>
    </row>
    <row r="32" spans="1:24" ht="12.75">
      <c r="A32" s="51">
        <v>19</v>
      </c>
      <c r="B32" s="4">
        <f>'WEEKLY COMPETITIVE REPORT'!B32</f>
        <v>17</v>
      </c>
      <c r="C32" s="4" t="str">
        <f>'WEEKLY COMPETITIVE REPORT'!C32</f>
        <v>STAR TREK</v>
      </c>
      <c r="D32" s="4" t="str">
        <f>'WEEKLY COMPETITIVE REPORT'!D32</f>
        <v>PAR</v>
      </c>
      <c r="E32" s="4" t="str">
        <f>'WEEKLY COMPETITIVE REPORT'!E32</f>
        <v>Karantanija</v>
      </c>
      <c r="F32" s="38">
        <f>'WEEKLY COMPETITIVE REPORT'!F32</f>
        <v>9</v>
      </c>
      <c r="G32" s="38">
        <f>'WEEKLY COMPETITIVE REPORT'!G32</f>
        <v>5</v>
      </c>
      <c r="H32" s="15">
        <f>'WEEKLY COMPETITIVE REPORT'!H32/X4</f>
        <v>973.2635450558778</v>
      </c>
      <c r="I32" s="15">
        <f>'WEEKLY COMPETITIVE REPORT'!I32/X17</f>
        <v>0.015141251442621306</v>
      </c>
      <c r="J32" s="23">
        <f>'WEEKLY COMPETITIVE REPORT'!J32</f>
        <v>149</v>
      </c>
      <c r="K32" s="23">
        <f>'WEEKLY COMPETITIVE REPORT'!K32</f>
        <v>251</v>
      </c>
      <c r="L32" s="65">
        <f>'WEEKLY COMPETITIVE REPORT'!L32</f>
        <v>-42.999171499585756</v>
      </c>
      <c r="M32" s="15">
        <f t="shared" si="3"/>
        <v>194.65270901117555</v>
      </c>
      <c r="N32" s="38">
        <f>'WEEKLY COMPETITIVE REPORT'!N32</f>
        <v>5</v>
      </c>
      <c r="O32" s="15">
        <f>'WEEKLY COMPETITIVE REPORT'!O32/X4</f>
        <v>1657.9431319847222</v>
      </c>
      <c r="P32" s="15">
        <f>'WEEKLY COMPETITIVE REPORT'!P32/X17</f>
        <v>0.02261779316573837</v>
      </c>
      <c r="Q32" s="23">
        <f>'WEEKLY COMPETITIVE REPORT'!Q32</f>
        <v>253</v>
      </c>
      <c r="R32" s="23">
        <f>'WEEKLY COMPETITIVE REPORT'!R32</f>
        <v>402</v>
      </c>
      <c r="S32" s="65">
        <f>'WEEKLY COMPETITIVE REPORT'!S32</f>
        <v>-34.99722684414864</v>
      </c>
      <c r="T32" s="15">
        <f>'WEEKLY COMPETITIVE REPORT'!T32/X4</f>
        <v>78881.02984863489</v>
      </c>
      <c r="U32" s="15">
        <f t="shared" si="4"/>
        <v>331.58862639694445</v>
      </c>
      <c r="V32" s="26">
        <f t="shared" si="5"/>
        <v>80538.97298061961</v>
      </c>
      <c r="W32" s="23">
        <f>'WEEKLY COMPETITIVE REPORT'!W32</f>
        <v>13644</v>
      </c>
      <c r="X32" s="57">
        <f>'WEEKLY COMPETITIVE REPORT'!X32</f>
        <v>13897</v>
      </c>
    </row>
    <row r="33" spans="1:24" ht="13.5" thickBot="1">
      <c r="A33" s="51">
        <v>20</v>
      </c>
      <c r="B33" s="4">
        <f>'WEEKLY COMPETITIVE REPORT'!B33</f>
        <v>20</v>
      </c>
      <c r="C33" s="4" t="str">
        <f>'WEEKLY COMPETITIVE REPORT'!C33</f>
        <v>WRESTLER</v>
      </c>
      <c r="D33" s="4" t="str">
        <f>'WEEKLY COMPETITIVE REPORT'!D33</f>
        <v>INDEP</v>
      </c>
      <c r="E33" s="4" t="str">
        <f>'WEEKLY COMPETITIVE REPORT'!E33</f>
        <v>Blitz</v>
      </c>
      <c r="F33" s="38">
        <f>'WEEKLY COMPETITIVE REPORT'!F33</f>
        <v>5</v>
      </c>
      <c r="G33" s="38">
        <f>'WEEKLY COMPETITIVE REPORT'!G33</f>
        <v>4</v>
      </c>
      <c r="H33" s="15">
        <f>'WEEKLY COMPETITIVE REPORT'!H33/X4</f>
        <v>554.5338803225351</v>
      </c>
      <c r="I33" s="15">
        <f>'WEEKLY COMPETITIVE REPORT'!I33/X17</f>
        <v>0.014175322394500476</v>
      </c>
      <c r="J33" s="23">
        <f>'WEEKLY COMPETITIVE REPORT'!J33</f>
        <v>96</v>
      </c>
      <c r="K33" s="23">
        <f>'WEEKLY COMPETITIVE REPORT'!K33</f>
        <v>241</v>
      </c>
      <c r="L33" s="65">
        <f>'WEEKLY COMPETITIVE REPORT'!L33</f>
        <v>-65.30973451327434</v>
      </c>
      <c r="M33" s="15">
        <f t="shared" si="3"/>
        <v>138.63347008063377</v>
      </c>
      <c r="N33" s="38">
        <f>'WEEKLY COMPETITIVE REPORT'!N33</f>
        <v>4</v>
      </c>
      <c r="O33" s="15">
        <f>'WEEKLY COMPETITIVE REPORT'!O33/X4</f>
        <v>1010.0438534446174</v>
      </c>
      <c r="P33" s="15">
        <f>'WEEKLY COMPETITIVE REPORT'!P33/X17</f>
        <v>0.01820211751718601</v>
      </c>
      <c r="Q33" s="23">
        <f>'WEEKLY COMPETITIVE REPORT'!Q33</f>
        <v>180</v>
      </c>
      <c r="R33" s="23">
        <f>'WEEKLY COMPETITIVE REPORT'!R33</f>
        <v>329</v>
      </c>
      <c r="S33" s="65">
        <f>'WEEKLY COMPETITIVE REPORT'!S33</f>
        <v>-50.79255685733977</v>
      </c>
      <c r="T33" s="15">
        <f>'WEEKLY COMPETITIVE REPORT'!T33/X4</f>
        <v>14628.660347998302</v>
      </c>
      <c r="U33" s="15">
        <f t="shared" si="4"/>
        <v>252.51096336115435</v>
      </c>
      <c r="V33" s="26">
        <f t="shared" si="5"/>
        <v>15638.704201442919</v>
      </c>
      <c r="W33" s="23">
        <f>'WEEKLY COMPETITIVE REPORT'!W33</f>
        <v>2534</v>
      </c>
      <c r="X33" s="57">
        <f>'WEEKLY COMPETITIVE REPORT'!X33</f>
        <v>2714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133</v>
      </c>
      <c r="H34" s="33">
        <f>SUM(H14:H33)</f>
        <v>145147.8285471778</v>
      </c>
      <c r="I34" s="32">
        <f>SUM(I14:I33)</f>
        <v>154327.47372754905</v>
      </c>
      <c r="J34" s="32">
        <f>SUM(J14:J33)</f>
        <v>22839</v>
      </c>
      <c r="K34" s="32">
        <f>SUM(K14:K33)</f>
        <v>26317</v>
      </c>
      <c r="L34" s="65">
        <f>'WEEKLY COMPETITIVE REPORT'!L34</f>
        <v>-17.505507404846526</v>
      </c>
      <c r="M34" s="33">
        <f>H34/G34</f>
        <v>1091.3370567456977</v>
      </c>
      <c r="N34" s="41">
        <f>'WEEKLY COMPETITIVE REPORT'!N34</f>
        <v>133</v>
      </c>
      <c r="O34" s="32">
        <f>SUM(O14:O33)</f>
        <v>280694.581977649</v>
      </c>
      <c r="P34" s="32">
        <f>SUM(P14:P33)</f>
        <v>270980.5615922183</v>
      </c>
      <c r="Q34" s="32">
        <f>SUM(Q14:Q33)</f>
        <v>46290</v>
      </c>
      <c r="R34" s="32">
        <f>SUM(R14:R33)</f>
        <v>49654</v>
      </c>
      <c r="S34" s="66">
        <f>O34/P34-100%</f>
        <v>0.03584766497033365</v>
      </c>
      <c r="T34" s="32">
        <f>SUM(T14:T33)</f>
        <v>1384139.7117400668</v>
      </c>
      <c r="U34" s="33">
        <f>O34/N34</f>
        <v>2110.485578779316</v>
      </c>
      <c r="V34" s="32">
        <f>SUM(V14:V33)</f>
        <v>1664834.2937177154</v>
      </c>
      <c r="W34" s="32">
        <f>SUM(W14:W33)</f>
        <v>254722</v>
      </c>
      <c r="X34" s="36">
        <f>SUM(X14:X33)</f>
        <v>301012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2008-07-03T16:27:44Z</cp:lastPrinted>
  <dcterms:created xsi:type="dcterms:W3CDTF">1998-07-08T11:15:35Z</dcterms:created>
  <dcterms:modified xsi:type="dcterms:W3CDTF">2009-07-02T12:20:23Z</dcterms:modified>
  <cp:category/>
  <cp:version/>
  <cp:contentType/>
  <cp:contentStatus/>
</cp:coreProperties>
</file>