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7985" windowHeight="94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<sst xmlns="http://schemas.openxmlformats.org/spreadsheetml/2006/main" count="229" uniqueCount="75">
  <si>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</si>
  <si>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</si>
  <si>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</si>
  <si>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</si>
  <si>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</si>
  <si>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</si>
  <si>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</si>
  <si>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</si>
  <si>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</si>
  <si>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</si>
  <si>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</si>
  <si>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</si>
  <si>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</si>
  <si>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</si>
  <si>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</si>
  <si>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</si>
  <si>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</si>
  <si>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</si>
  <si>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</si>
  <si>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</si>
  <si>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</si>
  <si>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</si>
  <si>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</si>
  <si>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</si>
  <si>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</si>
  <si>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</si>
  <si>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</si>
  <si>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</si>
  <si>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</si>
  <si>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</si>
  <si>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</si>
  <si>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</si>
  <si>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</si>
  <si>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</si>
  <si>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</si>
  <si>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</si>
  <si>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</si>
  <si>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</si>
  <si>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</si>
  <si>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</si>
  <si>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</si>
  <si>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</si>
  <si>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</si>
  <si>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</si>
  <si>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</si>
  <si>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</si>
  <si>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</si>
  <si>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</si>
  <si>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</si>
  <si>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</si>
  <si>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</si>
  <si>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</si>
  <si>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</si>
  <si>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</si>
  <si>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DRAG ME TO HELL</t>
  </si>
  <si>
    <t>FIVIA</t>
  </si>
  <si>
    <t>ICE AGE 3: DAWN OF THE DINOSAURS</t>
  </si>
  <si>
    <t>BRUNO</t>
  </si>
  <si>
    <t>HARRY POTTER AND THE HALF BLOOD PRINCE</t>
  </si>
  <si>
    <t>THE LAST HOUSE ON THE LEFT</t>
  </si>
  <si>
    <t>TWO LOVERS</t>
  </si>
  <si>
    <t>THE PROPOSAL</t>
  </si>
  <si>
    <t>New</t>
  </si>
  <si>
    <t>GHOSTS OF GIRLFRIENDS PAST</t>
  </si>
  <si>
    <t>KILL SHOT</t>
  </si>
  <si>
    <t>G-FORCE</t>
  </si>
  <si>
    <t>INGLOURIOUS BASTERDS</t>
  </si>
  <si>
    <t>HELLRIDE</t>
  </si>
  <si>
    <t xml:space="preserve">28 - Aug   </t>
  </si>
  <si>
    <t>30 - Aug</t>
  </si>
  <si>
    <t>27 - Aug</t>
  </si>
  <si>
    <t>02 - Sep</t>
  </si>
  <si>
    <t>GARFIELD'S FUN FEST</t>
  </si>
  <si>
    <t>Kolosej</t>
  </si>
  <si>
    <t>COCO AVANT CHANEL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</si>
</sst>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2">
      <selection activeCell="O18" sqref="O1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7" t="s">
        <v>68</v>
      </c>
      <c r="K4" s="21"/>
      <c r="L4" s="88" t="s">
        <v>69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0.6988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6" t="s">
        <v>70</v>
      </c>
      <c r="K5" s="8"/>
      <c r="L5" s="89" t="s">
        <v>71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40059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66</v>
      </c>
      <c r="D14" s="16" t="s">
        <v>52</v>
      </c>
      <c r="E14" s="16" t="s">
        <v>36</v>
      </c>
      <c r="F14" s="38">
        <v>2</v>
      </c>
      <c r="G14" s="38">
        <v>7</v>
      </c>
      <c r="H14" s="25">
        <v>34932</v>
      </c>
      <c r="I14" s="25">
        <v>34298</v>
      </c>
      <c r="J14" s="83">
        <v>7304</v>
      </c>
      <c r="K14" s="83">
        <v>7232</v>
      </c>
      <c r="L14" s="65">
        <f>(H14/I14*100)-100</f>
        <v>1.8485042859641965</v>
      </c>
      <c r="M14" s="15">
        <f aca="true" t="shared" si="0" ref="M14:M28">H14/G14</f>
        <v>4990.285714285715</v>
      </c>
      <c r="N14" s="38">
        <v>7</v>
      </c>
      <c r="O14" s="23">
        <v>60327</v>
      </c>
      <c r="P14" s="23">
        <v>65635</v>
      </c>
      <c r="Q14" s="23">
        <v>13949</v>
      </c>
      <c r="R14" s="23">
        <v>15122</v>
      </c>
      <c r="S14" s="65">
        <f>(O14/P14*100)-100</f>
        <v>-8.087148624971434</v>
      </c>
      <c r="T14" s="77">
        <v>68949</v>
      </c>
      <c r="U14" s="15">
        <f aca="true" t="shared" si="1" ref="U14:U28">O14/N14</f>
        <v>8618.142857142857</v>
      </c>
      <c r="V14" s="77">
        <f aca="true" t="shared" si="2" ref="V14:V28">SUM(T14,O14)</f>
        <v>129276</v>
      </c>
      <c r="W14" s="77">
        <v>16145</v>
      </c>
      <c r="X14" s="78">
        <f aca="true" t="shared" si="3" ref="X14:X28">SUM(W14,Q14)</f>
        <v>30094</v>
      </c>
    </row>
    <row r="15" spans="1:24" ht="12.75">
      <c r="A15" s="74">
        <v>2</v>
      </c>
      <c r="B15" s="74">
        <v>2</v>
      </c>
      <c r="C15" s="4" t="s">
        <v>61</v>
      </c>
      <c r="D15" s="16" t="s">
        <v>50</v>
      </c>
      <c r="E15" s="16" t="s">
        <v>51</v>
      </c>
      <c r="F15" s="38">
        <v>5</v>
      </c>
      <c r="G15" s="38">
        <v>8</v>
      </c>
      <c r="H15" s="83">
        <v>21404</v>
      </c>
      <c r="I15" s="83">
        <v>18698</v>
      </c>
      <c r="J15" s="90">
        <v>4898</v>
      </c>
      <c r="K15" s="90">
        <v>4141</v>
      </c>
      <c r="L15" s="65">
        <f>(H15/I15*100)-100</f>
        <v>14.472136057332335</v>
      </c>
      <c r="M15" s="15">
        <f t="shared" si="0"/>
        <v>2675.5</v>
      </c>
      <c r="N15" s="75">
        <v>8</v>
      </c>
      <c r="O15" s="15">
        <v>32200</v>
      </c>
      <c r="P15" s="15">
        <v>34167</v>
      </c>
      <c r="Q15" s="15">
        <v>8020</v>
      </c>
      <c r="R15" s="15">
        <v>8302</v>
      </c>
      <c r="S15" s="65">
        <f>(O15/P15*100)-100</f>
        <v>-5.757017004712154</v>
      </c>
      <c r="T15" s="77">
        <v>184700</v>
      </c>
      <c r="U15" s="15">
        <f t="shared" si="1"/>
        <v>4025</v>
      </c>
      <c r="V15" s="77">
        <f t="shared" si="2"/>
        <v>216900</v>
      </c>
      <c r="W15" s="77">
        <v>46365</v>
      </c>
      <c r="X15" s="78">
        <f t="shared" si="3"/>
        <v>54385</v>
      </c>
    </row>
    <row r="16" spans="1:24" ht="12.75">
      <c r="A16" s="74">
        <v>3</v>
      </c>
      <c r="B16" s="74" t="s">
        <v>62</v>
      </c>
      <c r="C16" s="4" t="s">
        <v>72</v>
      </c>
      <c r="D16" s="16" t="s">
        <v>46</v>
      </c>
      <c r="E16" s="16" t="s">
        <v>73</v>
      </c>
      <c r="F16" s="38">
        <v>1</v>
      </c>
      <c r="G16" s="38">
        <v>5</v>
      </c>
      <c r="H16" s="15">
        <v>19910</v>
      </c>
      <c r="I16" s="15"/>
      <c r="J16" s="15">
        <v>4591</v>
      </c>
      <c r="K16" s="15"/>
      <c r="L16" s="65"/>
      <c r="M16" s="15">
        <f t="shared" si="0"/>
        <v>3982</v>
      </c>
      <c r="N16" s="75">
        <v>5</v>
      </c>
      <c r="O16" s="15">
        <v>31525</v>
      </c>
      <c r="P16" s="15"/>
      <c r="Q16" s="15">
        <v>8135</v>
      </c>
      <c r="R16" s="15"/>
      <c r="S16" s="65"/>
      <c r="T16" s="77">
        <v>58</v>
      </c>
      <c r="U16" s="15">
        <f t="shared" si="1"/>
        <v>6305</v>
      </c>
      <c r="V16" s="77">
        <f t="shared" si="2"/>
        <v>31583</v>
      </c>
      <c r="W16" s="77">
        <v>586</v>
      </c>
      <c r="X16" s="78">
        <f t="shared" si="3"/>
        <v>8721</v>
      </c>
    </row>
    <row r="17" spans="1:24" ht="12.75">
      <c r="A17" s="74">
        <v>4</v>
      </c>
      <c r="B17" s="74">
        <v>3</v>
      </c>
      <c r="C17" s="4" t="s">
        <v>65</v>
      </c>
      <c r="D17" s="16" t="s">
        <v>50</v>
      </c>
      <c r="E17" s="16" t="s">
        <v>51</v>
      </c>
      <c r="F17" s="38">
        <v>3</v>
      </c>
      <c r="G17" s="38">
        <v>13</v>
      </c>
      <c r="H17" s="15">
        <v>15916</v>
      </c>
      <c r="I17" s="15">
        <v>16553</v>
      </c>
      <c r="J17" s="84">
        <v>3034</v>
      </c>
      <c r="K17" s="84">
        <v>3142</v>
      </c>
      <c r="L17" s="65">
        <f>(H17/I17*100)-100</f>
        <v>-3.848245031112185</v>
      </c>
      <c r="M17" s="15">
        <f t="shared" si="0"/>
        <v>1224.3076923076924</v>
      </c>
      <c r="N17" s="39">
        <v>13</v>
      </c>
      <c r="O17" s="15">
        <v>24048</v>
      </c>
      <c r="P17" s="15">
        <v>32014</v>
      </c>
      <c r="Q17" s="15">
        <v>5063</v>
      </c>
      <c r="R17" s="15">
        <v>6660</v>
      </c>
      <c r="S17" s="65">
        <f>(O17/P17*100)-100</f>
        <v>-24.882863747110633</v>
      </c>
      <c r="T17" s="77">
        <v>80076</v>
      </c>
      <c r="U17" s="15">
        <f t="shared" si="1"/>
        <v>1849.8461538461538</v>
      </c>
      <c r="V17" s="77">
        <f t="shared" si="2"/>
        <v>104124</v>
      </c>
      <c r="W17" s="77">
        <v>16923</v>
      </c>
      <c r="X17" s="78">
        <f t="shared" si="3"/>
        <v>21986</v>
      </c>
    </row>
    <row r="18" spans="1:24" ht="13.5" customHeight="1">
      <c r="A18" s="74">
        <v>5</v>
      </c>
      <c r="B18" s="74" t="s">
        <v>62</v>
      </c>
      <c r="C18" s="4" t="s">
        <v>74</v>
      </c>
      <c r="D18" s="16" t="s">
        <v>46</v>
      </c>
      <c r="E18" s="16" t="s">
        <v>42</v>
      </c>
      <c r="F18" s="38">
        <v>1</v>
      </c>
      <c r="G18" s="38">
        <v>4</v>
      </c>
      <c r="H18" s="15">
        <v>11563</v>
      </c>
      <c r="I18" s="15"/>
      <c r="J18" s="25">
        <v>2489</v>
      </c>
      <c r="K18" s="25"/>
      <c r="L18" s="65"/>
      <c r="M18" s="15">
        <f t="shared" si="0"/>
        <v>2890.75</v>
      </c>
      <c r="N18" s="39">
        <v>4</v>
      </c>
      <c r="O18" s="15">
        <v>19656</v>
      </c>
      <c r="P18" s="15"/>
      <c r="Q18" s="15">
        <v>4722</v>
      </c>
      <c r="R18" s="15"/>
      <c r="S18" s="65"/>
      <c r="T18" s="77">
        <v>1263</v>
      </c>
      <c r="U18" s="15">
        <f t="shared" si="1"/>
        <v>4914</v>
      </c>
      <c r="V18" s="77">
        <f t="shared" si="2"/>
        <v>20919</v>
      </c>
      <c r="W18" s="77">
        <v>282</v>
      </c>
      <c r="X18" s="78">
        <f t="shared" si="3"/>
        <v>5004</v>
      </c>
    </row>
    <row r="19" spans="1:24" ht="12.75">
      <c r="A19" s="74">
        <v>6</v>
      </c>
      <c r="B19" s="74">
        <v>4</v>
      </c>
      <c r="C19" s="4" t="s">
        <v>56</v>
      </c>
      <c r="D19" s="16" t="s">
        <v>45</v>
      </c>
      <c r="E19" s="16" t="s">
        <v>42</v>
      </c>
      <c r="F19" s="38">
        <v>9</v>
      </c>
      <c r="G19" s="38">
        <v>21</v>
      </c>
      <c r="H19" s="15">
        <v>14119</v>
      </c>
      <c r="I19" s="15">
        <v>14268</v>
      </c>
      <c r="J19" s="15">
        <v>2779</v>
      </c>
      <c r="K19" s="15">
        <v>2946</v>
      </c>
      <c r="L19" s="65">
        <f aca="true" t="shared" si="4" ref="L19:L28">(H19/I19*100)-100</f>
        <v>-1.0442949257078737</v>
      </c>
      <c r="M19" s="15">
        <f t="shared" si="0"/>
        <v>672.3333333333334</v>
      </c>
      <c r="N19" s="39">
        <v>21</v>
      </c>
      <c r="O19" s="15">
        <v>19344</v>
      </c>
      <c r="P19" s="15">
        <v>23918</v>
      </c>
      <c r="Q19" s="15">
        <v>4179</v>
      </c>
      <c r="R19" s="15">
        <v>5087</v>
      </c>
      <c r="S19" s="65">
        <f aca="true" t="shared" si="5" ref="S19:S28">(O19/P19*100)-100</f>
        <v>-19.12367254787189</v>
      </c>
      <c r="T19" s="77">
        <v>868098</v>
      </c>
      <c r="U19" s="15">
        <f t="shared" si="1"/>
        <v>921.1428571428571</v>
      </c>
      <c r="V19" s="77">
        <f t="shared" si="2"/>
        <v>887442</v>
      </c>
      <c r="W19" s="77">
        <v>187077</v>
      </c>
      <c r="X19" s="78">
        <f t="shared" si="3"/>
        <v>191256</v>
      </c>
    </row>
    <row r="20" spans="1:24" ht="12.75">
      <c r="A20" s="74">
        <v>7</v>
      </c>
      <c r="B20" s="74">
        <v>5</v>
      </c>
      <c r="C20" s="4" t="s">
        <v>63</v>
      </c>
      <c r="D20" s="16" t="s">
        <v>43</v>
      </c>
      <c r="E20" s="16" t="s">
        <v>44</v>
      </c>
      <c r="F20" s="38">
        <v>4</v>
      </c>
      <c r="G20" s="38">
        <v>6</v>
      </c>
      <c r="H20" s="15">
        <v>11090</v>
      </c>
      <c r="I20" s="15">
        <v>11352</v>
      </c>
      <c r="J20" s="15">
        <v>2438</v>
      </c>
      <c r="K20" s="15">
        <v>2457</v>
      </c>
      <c r="L20" s="65">
        <f t="shared" si="4"/>
        <v>-2.3079633544749782</v>
      </c>
      <c r="M20" s="15">
        <f t="shared" si="0"/>
        <v>1848.3333333333333</v>
      </c>
      <c r="N20" s="75">
        <v>6</v>
      </c>
      <c r="O20" s="15">
        <v>16603</v>
      </c>
      <c r="P20" s="15">
        <v>20418</v>
      </c>
      <c r="Q20" s="15">
        <v>4025</v>
      </c>
      <c r="R20" s="15">
        <v>4786</v>
      </c>
      <c r="S20" s="65">
        <f t="shared" si="5"/>
        <v>-18.6844940738564</v>
      </c>
      <c r="T20" s="77">
        <v>67488</v>
      </c>
      <c r="U20" s="15">
        <f t="shared" si="1"/>
        <v>2767.1666666666665</v>
      </c>
      <c r="V20" s="77">
        <f t="shared" si="2"/>
        <v>84091</v>
      </c>
      <c r="W20" s="77">
        <v>16626</v>
      </c>
      <c r="X20" s="78">
        <f t="shared" si="3"/>
        <v>20651</v>
      </c>
    </row>
    <row r="21" spans="1:24" ht="12.75">
      <c r="A21" s="74">
        <v>8</v>
      </c>
      <c r="B21" s="74">
        <v>6</v>
      </c>
      <c r="C21" s="4" t="s">
        <v>58</v>
      </c>
      <c r="D21" s="16" t="s">
        <v>43</v>
      </c>
      <c r="E21" s="16" t="s">
        <v>44</v>
      </c>
      <c r="F21" s="38">
        <v>7</v>
      </c>
      <c r="G21" s="38">
        <v>10</v>
      </c>
      <c r="H21" s="15">
        <v>4755</v>
      </c>
      <c r="I21" s="15">
        <v>5061</v>
      </c>
      <c r="J21" s="23">
        <v>1010</v>
      </c>
      <c r="K21" s="23">
        <v>1072</v>
      </c>
      <c r="L21" s="65">
        <f t="shared" si="4"/>
        <v>-6.046235921754601</v>
      </c>
      <c r="M21" s="15">
        <f t="shared" si="0"/>
        <v>475.5</v>
      </c>
      <c r="N21" s="38">
        <v>10</v>
      </c>
      <c r="O21" s="23">
        <v>7261</v>
      </c>
      <c r="P21" s="23">
        <v>9647</v>
      </c>
      <c r="Q21" s="23">
        <v>1642</v>
      </c>
      <c r="R21" s="23">
        <v>2184</v>
      </c>
      <c r="S21" s="65">
        <f t="shared" si="5"/>
        <v>-24.733077640717326</v>
      </c>
      <c r="T21" s="77">
        <v>229599</v>
      </c>
      <c r="U21" s="15">
        <f t="shared" si="1"/>
        <v>726.1</v>
      </c>
      <c r="V21" s="77">
        <f t="shared" si="2"/>
        <v>236860</v>
      </c>
      <c r="W21" s="77">
        <v>59033</v>
      </c>
      <c r="X21" s="78">
        <f t="shared" si="3"/>
        <v>60675</v>
      </c>
    </row>
    <row r="22" spans="1:24" ht="12.75">
      <c r="A22" s="74">
        <v>9</v>
      </c>
      <c r="B22" s="74">
        <v>8</v>
      </c>
      <c r="C22" s="4" t="s">
        <v>53</v>
      </c>
      <c r="D22" s="16" t="s">
        <v>43</v>
      </c>
      <c r="E22" s="16" t="s">
        <v>44</v>
      </c>
      <c r="F22" s="38">
        <v>12</v>
      </c>
      <c r="G22" s="38">
        <v>6</v>
      </c>
      <c r="H22" s="25">
        <v>2927</v>
      </c>
      <c r="I22" s="25">
        <v>3179</v>
      </c>
      <c r="J22" s="83">
        <v>628</v>
      </c>
      <c r="K22" s="83">
        <v>704</v>
      </c>
      <c r="L22" s="65">
        <f t="shared" si="4"/>
        <v>-7.9270210758100035</v>
      </c>
      <c r="M22" s="15">
        <f t="shared" si="0"/>
        <v>487.8333333333333</v>
      </c>
      <c r="N22" s="75">
        <v>6</v>
      </c>
      <c r="O22" s="15">
        <v>4542</v>
      </c>
      <c r="P22" s="15">
        <v>6388</v>
      </c>
      <c r="Q22" s="15">
        <v>1039</v>
      </c>
      <c r="R22" s="15">
        <v>1491</v>
      </c>
      <c r="S22" s="65">
        <f t="shared" si="5"/>
        <v>-28.897933625547907</v>
      </c>
      <c r="T22" s="85">
        <v>233869</v>
      </c>
      <c r="U22" s="15">
        <f t="shared" si="1"/>
        <v>757</v>
      </c>
      <c r="V22" s="77">
        <f t="shared" si="2"/>
        <v>238411</v>
      </c>
      <c r="W22" s="77">
        <v>57688</v>
      </c>
      <c r="X22" s="78">
        <f t="shared" si="3"/>
        <v>58727</v>
      </c>
    </row>
    <row r="23" spans="1:24" ht="12.75">
      <c r="A23" s="74">
        <v>10</v>
      </c>
      <c r="B23" s="74">
        <v>7</v>
      </c>
      <c r="C23" s="4" t="s">
        <v>57</v>
      </c>
      <c r="D23" s="16" t="s">
        <v>46</v>
      </c>
      <c r="E23" s="16" t="s">
        <v>44</v>
      </c>
      <c r="F23" s="38">
        <v>8</v>
      </c>
      <c r="G23" s="38">
        <v>10</v>
      </c>
      <c r="H23" s="25">
        <v>3165</v>
      </c>
      <c r="I23" s="25">
        <v>4649</v>
      </c>
      <c r="J23" s="94">
        <v>683</v>
      </c>
      <c r="K23" s="94">
        <v>1034</v>
      </c>
      <c r="L23" s="65">
        <f t="shared" si="4"/>
        <v>-31.92084319208432</v>
      </c>
      <c r="M23" s="15">
        <f t="shared" si="0"/>
        <v>316.5</v>
      </c>
      <c r="N23" s="39">
        <v>10</v>
      </c>
      <c r="O23" s="15">
        <v>4288</v>
      </c>
      <c r="P23" s="15">
        <v>7850</v>
      </c>
      <c r="Q23" s="15">
        <v>990</v>
      </c>
      <c r="R23" s="15">
        <v>1838</v>
      </c>
      <c r="S23" s="65">
        <f t="shared" si="5"/>
        <v>-45.375796178343954</v>
      </c>
      <c r="T23" s="77">
        <v>261295</v>
      </c>
      <c r="U23" s="15">
        <f t="shared" si="1"/>
        <v>428.8</v>
      </c>
      <c r="V23" s="77">
        <f t="shared" si="2"/>
        <v>265583</v>
      </c>
      <c r="W23" s="79">
        <v>68051</v>
      </c>
      <c r="X23" s="78">
        <f t="shared" si="3"/>
        <v>69041</v>
      </c>
    </row>
    <row r="24" spans="1:24" ht="12.75">
      <c r="A24" s="74">
        <v>11</v>
      </c>
      <c r="B24" s="74">
        <v>11</v>
      </c>
      <c r="C24" s="4" t="s">
        <v>60</v>
      </c>
      <c r="D24" s="16" t="s">
        <v>46</v>
      </c>
      <c r="E24" s="16" t="s">
        <v>47</v>
      </c>
      <c r="F24" s="38">
        <v>6</v>
      </c>
      <c r="G24" s="38">
        <v>2</v>
      </c>
      <c r="H24" s="25">
        <v>755</v>
      </c>
      <c r="I24" s="25">
        <v>1136</v>
      </c>
      <c r="J24" s="25">
        <v>156</v>
      </c>
      <c r="K24" s="25">
        <v>239</v>
      </c>
      <c r="L24" s="65">
        <f t="shared" si="4"/>
        <v>-33.53873239436621</v>
      </c>
      <c r="M24" s="15">
        <f t="shared" si="0"/>
        <v>377.5</v>
      </c>
      <c r="N24" s="75">
        <v>2</v>
      </c>
      <c r="O24" s="15">
        <v>1472</v>
      </c>
      <c r="P24" s="15">
        <v>2345</v>
      </c>
      <c r="Q24" s="15">
        <v>333</v>
      </c>
      <c r="R24" s="15">
        <v>526</v>
      </c>
      <c r="S24" s="65">
        <f t="shared" si="5"/>
        <v>-37.228144989339015</v>
      </c>
      <c r="T24" s="77">
        <v>15900</v>
      </c>
      <c r="U24" s="15">
        <f t="shared" si="1"/>
        <v>736</v>
      </c>
      <c r="V24" s="77">
        <f t="shared" si="2"/>
        <v>17372</v>
      </c>
      <c r="W24" s="79">
        <v>3756</v>
      </c>
      <c r="X24" s="78">
        <f t="shared" si="3"/>
        <v>4089</v>
      </c>
    </row>
    <row r="25" spans="1:24" ht="12.75" customHeight="1">
      <c r="A25" s="52">
        <v>12</v>
      </c>
      <c r="B25" s="74">
        <v>10</v>
      </c>
      <c r="C25" s="4" t="s">
        <v>67</v>
      </c>
      <c r="D25" s="16" t="s">
        <v>46</v>
      </c>
      <c r="E25" s="16" t="s">
        <v>47</v>
      </c>
      <c r="F25" s="38">
        <v>2</v>
      </c>
      <c r="G25" s="38">
        <v>2</v>
      </c>
      <c r="H25" s="25">
        <v>1027</v>
      </c>
      <c r="I25" s="25">
        <v>1741</v>
      </c>
      <c r="J25" s="93">
        <v>223</v>
      </c>
      <c r="K25" s="93">
        <v>366</v>
      </c>
      <c r="L25" s="65">
        <f t="shared" si="4"/>
        <v>-41.01091326823665</v>
      </c>
      <c r="M25" s="15">
        <f t="shared" si="0"/>
        <v>513.5</v>
      </c>
      <c r="N25" s="75">
        <v>2</v>
      </c>
      <c r="O25" s="23">
        <v>1404</v>
      </c>
      <c r="P25" s="23">
        <v>3129</v>
      </c>
      <c r="Q25" s="83">
        <v>327</v>
      </c>
      <c r="R25" s="83">
        <v>706</v>
      </c>
      <c r="S25" s="65">
        <f t="shared" si="5"/>
        <v>-55.129434324065194</v>
      </c>
      <c r="T25" s="79">
        <v>3129</v>
      </c>
      <c r="U25" s="15">
        <f t="shared" si="1"/>
        <v>702</v>
      </c>
      <c r="V25" s="77">
        <f t="shared" si="2"/>
        <v>4533</v>
      </c>
      <c r="W25" s="77">
        <v>706</v>
      </c>
      <c r="X25" s="78">
        <f t="shared" si="3"/>
        <v>1033</v>
      </c>
    </row>
    <row r="26" spans="1:24" ht="12.75" customHeight="1">
      <c r="A26" s="74">
        <v>13</v>
      </c>
      <c r="B26" s="52">
        <v>12</v>
      </c>
      <c r="C26" s="4" t="s">
        <v>54</v>
      </c>
      <c r="D26" s="16" t="s">
        <v>46</v>
      </c>
      <c r="E26" s="16" t="s">
        <v>55</v>
      </c>
      <c r="F26" s="38">
        <v>10</v>
      </c>
      <c r="G26" s="38">
        <v>4</v>
      </c>
      <c r="H26" s="15">
        <v>624</v>
      </c>
      <c r="I26" s="15">
        <v>749</v>
      </c>
      <c r="J26" s="15">
        <v>125</v>
      </c>
      <c r="K26" s="15">
        <v>150</v>
      </c>
      <c r="L26" s="65">
        <f t="shared" si="4"/>
        <v>-16.688918558077432</v>
      </c>
      <c r="M26" s="15">
        <f t="shared" si="0"/>
        <v>156</v>
      </c>
      <c r="N26" s="75">
        <v>4</v>
      </c>
      <c r="O26" s="15">
        <v>985</v>
      </c>
      <c r="P26" s="15">
        <v>1292</v>
      </c>
      <c r="Q26" s="15">
        <v>210</v>
      </c>
      <c r="R26" s="15">
        <v>271</v>
      </c>
      <c r="S26" s="65">
        <f t="shared" si="5"/>
        <v>-23.761609907120743</v>
      </c>
      <c r="T26" s="79">
        <v>48965</v>
      </c>
      <c r="U26" s="15">
        <f t="shared" si="1"/>
        <v>246.25</v>
      </c>
      <c r="V26" s="77">
        <f t="shared" si="2"/>
        <v>49950</v>
      </c>
      <c r="W26" s="77">
        <v>12065</v>
      </c>
      <c r="X26" s="78">
        <f t="shared" si="3"/>
        <v>12275</v>
      </c>
    </row>
    <row r="27" spans="1:24" ht="12.75">
      <c r="A27" s="74">
        <v>14</v>
      </c>
      <c r="B27" s="74">
        <v>9</v>
      </c>
      <c r="C27" s="4" t="s">
        <v>59</v>
      </c>
      <c r="D27" s="16" t="s">
        <v>52</v>
      </c>
      <c r="E27" s="16" t="s">
        <v>36</v>
      </c>
      <c r="F27" s="38">
        <v>6</v>
      </c>
      <c r="G27" s="38">
        <v>7</v>
      </c>
      <c r="H27" s="25">
        <v>781</v>
      </c>
      <c r="I27" s="25">
        <v>2437</v>
      </c>
      <c r="J27" s="25">
        <v>184</v>
      </c>
      <c r="K27" s="25">
        <v>600</v>
      </c>
      <c r="L27" s="65">
        <f t="shared" si="4"/>
        <v>-67.9524004924087</v>
      </c>
      <c r="M27" s="15">
        <f t="shared" si="0"/>
        <v>111.57142857142857</v>
      </c>
      <c r="N27" s="75">
        <v>7</v>
      </c>
      <c r="O27" s="23">
        <v>842</v>
      </c>
      <c r="P27" s="23">
        <v>3791</v>
      </c>
      <c r="Q27" s="23">
        <v>202</v>
      </c>
      <c r="R27" s="23">
        <v>995</v>
      </c>
      <c r="S27" s="67">
        <f t="shared" si="5"/>
        <v>-77.78950145080454</v>
      </c>
      <c r="T27" s="77">
        <v>35174</v>
      </c>
      <c r="U27" s="15">
        <f t="shared" si="1"/>
        <v>120.28571428571429</v>
      </c>
      <c r="V27" s="77">
        <f t="shared" si="2"/>
        <v>36016</v>
      </c>
      <c r="W27" s="79">
        <v>9200</v>
      </c>
      <c r="X27" s="78">
        <f t="shared" si="3"/>
        <v>9402</v>
      </c>
    </row>
    <row r="28" spans="1:24" ht="12.75">
      <c r="A28" s="74">
        <v>15</v>
      </c>
      <c r="B28" s="74">
        <v>13</v>
      </c>
      <c r="C28" s="4" t="s">
        <v>64</v>
      </c>
      <c r="D28" s="16" t="s">
        <v>46</v>
      </c>
      <c r="E28" s="16" t="s">
        <v>47</v>
      </c>
      <c r="F28" s="38">
        <v>4</v>
      </c>
      <c r="G28" s="38">
        <v>1</v>
      </c>
      <c r="H28" s="25">
        <v>186</v>
      </c>
      <c r="I28" s="25">
        <v>335</v>
      </c>
      <c r="J28" s="25">
        <v>38</v>
      </c>
      <c r="K28" s="25">
        <v>71</v>
      </c>
      <c r="L28" s="65">
        <f t="shared" si="4"/>
        <v>-44.47761194029851</v>
      </c>
      <c r="M28" s="15">
        <f t="shared" si="0"/>
        <v>186</v>
      </c>
      <c r="N28" s="39">
        <v>1</v>
      </c>
      <c r="O28" s="15">
        <v>326</v>
      </c>
      <c r="P28" s="15">
        <v>560</v>
      </c>
      <c r="Q28" s="15">
        <v>75</v>
      </c>
      <c r="R28" s="15">
        <v>123</v>
      </c>
      <c r="S28" s="65">
        <f t="shared" si="5"/>
        <v>-41.785714285714285</v>
      </c>
      <c r="T28" s="77">
        <v>3617</v>
      </c>
      <c r="U28" s="15">
        <f t="shared" si="1"/>
        <v>326</v>
      </c>
      <c r="V28" s="77">
        <f t="shared" si="2"/>
        <v>3943</v>
      </c>
      <c r="W28" s="79">
        <v>781</v>
      </c>
      <c r="X28" s="78">
        <f t="shared" si="3"/>
        <v>856</v>
      </c>
    </row>
    <row r="29" spans="1:24" ht="12.75">
      <c r="A29" s="74">
        <v>16</v>
      </c>
      <c r="B29" s="74"/>
      <c r="C29" s="4"/>
      <c r="D29" s="16"/>
      <c r="E29" s="16"/>
      <c r="F29" s="38"/>
      <c r="G29" s="38"/>
      <c r="H29" s="25"/>
      <c r="I29" s="25"/>
      <c r="J29" s="92"/>
      <c r="K29" s="92"/>
      <c r="L29" s="65"/>
      <c r="M29" s="15"/>
      <c r="N29" s="75"/>
      <c r="O29" s="76"/>
      <c r="P29" s="76"/>
      <c r="Q29" s="76"/>
      <c r="R29" s="76"/>
      <c r="S29" s="65"/>
      <c r="T29" s="77"/>
      <c r="U29" s="15"/>
      <c r="V29" s="77"/>
      <c r="W29" s="79"/>
      <c r="X29" s="78"/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25"/>
      <c r="K30" s="25"/>
      <c r="L30" s="65"/>
      <c r="M30" s="15"/>
      <c r="N30" s="38"/>
      <c r="O30" s="23"/>
      <c r="P30" s="23"/>
      <c r="Q30" s="15"/>
      <c r="R30" s="15"/>
      <c r="S30" s="65"/>
      <c r="T30" s="84"/>
      <c r="U30" s="15"/>
      <c r="V30" s="77"/>
      <c r="W30" s="77"/>
      <c r="X30" s="78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38"/>
      <c r="O31" s="15"/>
      <c r="P31" s="15"/>
      <c r="Q31" s="15"/>
      <c r="R31" s="15"/>
      <c r="S31" s="65"/>
      <c r="T31" s="91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90"/>
      <c r="K33" s="90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106</v>
      </c>
      <c r="H34" s="32">
        <f>SUM(H14:H33)</f>
        <v>143154</v>
      </c>
      <c r="I34" s="32">
        <v>114456</v>
      </c>
      <c r="J34" s="32">
        <f>SUM(J14:J33)</f>
        <v>30580</v>
      </c>
      <c r="K34" s="32">
        <v>24154</v>
      </c>
      <c r="L34" s="70">
        <f>(H34/I34*100)-100</f>
        <v>25.073390647934573</v>
      </c>
      <c r="M34" s="33">
        <f>H34/G34</f>
        <v>1350.5094339622642</v>
      </c>
      <c r="N34" s="35">
        <f>SUM(N14:N33)</f>
        <v>106</v>
      </c>
      <c r="O34" s="32">
        <f>SUM(O14:O33)</f>
        <v>224823</v>
      </c>
      <c r="P34" s="32">
        <v>211154</v>
      </c>
      <c r="Q34" s="32">
        <f>SUM(Q14:Q33)</f>
        <v>52911</v>
      </c>
      <c r="R34" s="32">
        <v>48091</v>
      </c>
      <c r="S34" s="70">
        <f>(O34/P34*100)-100</f>
        <v>6.47347433626642</v>
      </c>
      <c r="T34" s="80">
        <f>SUM(T14:T33)</f>
        <v>2102180</v>
      </c>
      <c r="U34" s="33">
        <f>O34/N34</f>
        <v>2120.9716981132074</v>
      </c>
      <c r="V34" s="82">
        <f>SUM(V14:V33)</f>
        <v>2327003</v>
      </c>
      <c r="W34" s="81">
        <f>SUM(W14:W33)</f>
        <v>495284</v>
      </c>
      <c r="X34" s="36">
        <f>SUM(X14:X33)</f>
        <v>548195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28 - Aug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0.6988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27 - Aug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40059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INGLOURIOUS BASTERDS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7</v>
      </c>
      <c r="H14" s="15">
        <f>'WEEKLY COMPETITIVE REPORT'!H14/X4</f>
        <v>49988.55180309102</v>
      </c>
      <c r="I14" s="15">
        <f>'WEEKLY COMPETITIVE REPORT'!I14/X4</f>
        <v>49081.28219805381</v>
      </c>
      <c r="J14" s="23">
        <f>'WEEKLY COMPETITIVE REPORT'!J14</f>
        <v>7304</v>
      </c>
      <c r="K14" s="23">
        <f>'WEEKLY COMPETITIVE REPORT'!K14</f>
        <v>7232</v>
      </c>
      <c r="L14" s="65">
        <f>'WEEKLY COMPETITIVE REPORT'!L14</f>
        <v>1.8485042859641965</v>
      </c>
      <c r="M14" s="15">
        <f aca="true" t="shared" si="0" ref="M14:M20">H14/G14</f>
        <v>7141.22168615586</v>
      </c>
      <c r="N14" s="38">
        <f>'WEEKLY COMPETITIVE REPORT'!N14</f>
        <v>7</v>
      </c>
      <c r="O14" s="15">
        <f>'WEEKLY COMPETITIVE REPORT'!O14/X4</f>
        <v>86329.4218660561</v>
      </c>
      <c r="P14" s="15">
        <f>'WEEKLY COMPETITIVE REPORT'!P14/X4</f>
        <v>93925.30051516887</v>
      </c>
      <c r="Q14" s="23">
        <f>'WEEKLY COMPETITIVE REPORT'!Q14</f>
        <v>13949</v>
      </c>
      <c r="R14" s="23">
        <f>'WEEKLY COMPETITIVE REPORT'!R14</f>
        <v>15122</v>
      </c>
      <c r="S14" s="65">
        <f>'WEEKLY COMPETITIVE REPORT'!S14</f>
        <v>-8.087148624971434</v>
      </c>
      <c r="T14" s="15">
        <f>'WEEKLY COMPETITIVE REPORT'!T14/X4</f>
        <v>98667.71608471667</v>
      </c>
      <c r="U14" s="15">
        <f aca="true" t="shared" si="1" ref="U14:U20">O14/N14</f>
        <v>12332.77455229373</v>
      </c>
      <c r="V14" s="26">
        <f aca="true" t="shared" si="2" ref="V14:V20">O14+T14</f>
        <v>184997.13795077277</v>
      </c>
      <c r="W14" s="23">
        <f>'WEEKLY COMPETITIVE REPORT'!W14</f>
        <v>16145</v>
      </c>
      <c r="X14" s="57">
        <f>'WEEKLY COMPETITIVE REPORT'!X14</f>
        <v>30094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THE PROPOSAL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5</v>
      </c>
      <c r="G15" s="38">
        <f>'WEEKLY COMPETITIVE REPORT'!G15</f>
        <v>8</v>
      </c>
      <c r="H15" s="15">
        <f>'WEEKLY COMPETITIVE REPORT'!H15/X4</f>
        <v>30629.650829994276</v>
      </c>
      <c r="I15" s="15">
        <f>'WEEKLY COMPETITIVE REPORT'!I15/X4</f>
        <v>26757.29822552948</v>
      </c>
      <c r="J15" s="23">
        <f>'WEEKLY COMPETITIVE REPORT'!J15</f>
        <v>4898</v>
      </c>
      <c r="K15" s="23">
        <f>'WEEKLY COMPETITIVE REPORT'!K15</f>
        <v>4141</v>
      </c>
      <c r="L15" s="65">
        <f>'WEEKLY COMPETITIVE REPORT'!L15</f>
        <v>14.472136057332335</v>
      </c>
      <c r="M15" s="15">
        <f t="shared" si="0"/>
        <v>3828.7063537492845</v>
      </c>
      <c r="N15" s="38">
        <f>'WEEKLY COMPETITIVE REPORT'!N15</f>
        <v>8</v>
      </c>
      <c r="O15" s="15">
        <f>'WEEKLY COMPETITIVE REPORT'!O15/X4</f>
        <v>46078.99255867201</v>
      </c>
      <c r="P15" s="15">
        <f>'WEEKLY COMPETITIVE REPORT'!P15/X4</f>
        <v>48893.817973669145</v>
      </c>
      <c r="Q15" s="23">
        <f>'WEEKLY COMPETITIVE REPORT'!Q15</f>
        <v>8020</v>
      </c>
      <c r="R15" s="23">
        <f>'WEEKLY COMPETITIVE REPORT'!R15</f>
        <v>8302</v>
      </c>
      <c r="S15" s="65">
        <f>'WEEKLY COMPETITIVE REPORT'!S15</f>
        <v>-5.757017004712154</v>
      </c>
      <c r="T15" s="15">
        <f>'WEEKLY COMPETITIVE REPORT'!T15/X4</f>
        <v>264310.24613623356</v>
      </c>
      <c r="U15" s="15">
        <f t="shared" si="1"/>
        <v>5759.874069834002</v>
      </c>
      <c r="V15" s="26">
        <f t="shared" si="2"/>
        <v>310389.2386949056</v>
      </c>
      <c r="W15" s="23">
        <f>'WEEKLY COMPETITIVE REPORT'!W15</f>
        <v>46365</v>
      </c>
      <c r="X15" s="57">
        <f>'WEEKLY COMPETITIVE REPORT'!X15</f>
        <v>54385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GARFIELD'S FUN FEST</v>
      </c>
      <c r="D16" s="4" t="str">
        <f>'WEEKLY COMPETITIVE REPORT'!D16</f>
        <v>INDEP</v>
      </c>
      <c r="E16" s="4" t="str">
        <f>'WEEKLY COMPETITIVE REPORT'!E16</f>
        <v>Kolosej</v>
      </c>
      <c r="F16" s="38">
        <f>'WEEKLY COMPETITIVE REPORT'!F16</f>
        <v>1</v>
      </c>
      <c r="G16" s="38">
        <f>'WEEKLY COMPETITIVE REPORT'!G16</f>
        <v>5</v>
      </c>
      <c r="H16" s="15">
        <f>'WEEKLY COMPETITIVE REPORT'!H16/X4</f>
        <v>28491.700057240985</v>
      </c>
      <c r="I16" s="15">
        <f>'WEEKLY COMPETITIVE REPORT'!I16/X4</f>
        <v>0</v>
      </c>
      <c r="J16" s="23">
        <f>'WEEKLY COMPETITIVE REPORT'!J16</f>
        <v>4591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5698.340011448197</v>
      </c>
      <c r="N16" s="38">
        <f>'WEEKLY COMPETITIVE REPORT'!N16</f>
        <v>5</v>
      </c>
      <c r="O16" s="15">
        <f>'WEEKLY COMPETITIVE REPORT'!O16/X4</f>
        <v>45113.05094447624</v>
      </c>
      <c r="P16" s="15">
        <f>'WEEKLY COMPETITIVE REPORT'!P16/X4</f>
        <v>0</v>
      </c>
      <c r="Q16" s="23">
        <f>'WEEKLY COMPETITIVE REPORT'!Q16</f>
        <v>8135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82.99942759015455</v>
      </c>
      <c r="U16" s="15">
        <f t="shared" si="1"/>
        <v>9022.610188895249</v>
      </c>
      <c r="V16" s="26">
        <f t="shared" si="2"/>
        <v>45196.0503720664</v>
      </c>
      <c r="W16" s="23">
        <f>'WEEKLY COMPETITIVE REPORT'!W16</f>
        <v>586</v>
      </c>
      <c r="X16" s="57">
        <f>'WEEKLY COMPETITIVE REPORT'!X16</f>
        <v>8721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G-FORCE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3</v>
      </c>
      <c r="G17" s="38">
        <f>'WEEKLY COMPETITIVE REPORT'!G17</f>
        <v>13</v>
      </c>
      <c r="H17" s="15">
        <f>'WEEKLY COMPETITIVE REPORT'!H17/X4</f>
        <v>22776.187750429308</v>
      </c>
      <c r="I17" s="15">
        <f>'WEEKLY COMPETITIVE REPORT'!I17/X4</f>
        <v>23687.750429307383</v>
      </c>
      <c r="J17" s="23">
        <f>'WEEKLY COMPETITIVE REPORT'!J17</f>
        <v>3034</v>
      </c>
      <c r="K17" s="23">
        <f>'WEEKLY COMPETITIVE REPORT'!K17</f>
        <v>3142</v>
      </c>
      <c r="L17" s="65">
        <f>'WEEKLY COMPETITIVE REPORT'!L17</f>
        <v>-3.848245031112185</v>
      </c>
      <c r="M17" s="15">
        <f t="shared" si="0"/>
        <v>1752.014442340716</v>
      </c>
      <c r="N17" s="38">
        <f>'WEEKLY COMPETITIVE REPORT'!N17</f>
        <v>13</v>
      </c>
      <c r="O17" s="15">
        <f>'WEEKLY COMPETITIVE REPORT'!O17/X4</f>
        <v>34413.27990841443</v>
      </c>
      <c r="P17" s="15">
        <f>'WEEKLY COMPETITIVE REPORT'!P17/X4</f>
        <v>45812.821980538065</v>
      </c>
      <c r="Q17" s="23">
        <f>'WEEKLY COMPETITIVE REPORT'!Q17</f>
        <v>5063</v>
      </c>
      <c r="R17" s="23">
        <f>'WEEKLY COMPETITIVE REPORT'!R17</f>
        <v>6660</v>
      </c>
      <c r="S17" s="65">
        <f>'WEEKLY COMPETITIVE REPORT'!S17</f>
        <v>-24.882863747110633</v>
      </c>
      <c r="T17" s="15">
        <f>'WEEKLY COMPETITIVE REPORT'!T17/X4</f>
        <v>114590.72696050373</v>
      </c>
      <c r="U17" s="15">
        <f t="shared" si="1"/>
        <v>2647.1753775703405</v>
      </c>
      <c r="V17" s="26">
        <f t="shared" si="2"/>
        <v>149004.00686891816</v>
      </c>
      <c r="W17" s="23">
        <f>'WEEKLY COMPETITIVE REPORT'!W17</f>
        <v>16923</v>
      </c>
      <c r="X17" s="57">
        <f>'WEEKLY COMPETITIVE REPORT'!X17</f>
        <v>21986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COCO AVANT CHANEL</v>
      </c>
      <c r="D18" s="4" t="str">
        <f>'WEEKLY COMPETITIVE REPORT'!D18</f>
        <v>INDEP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4</v>
      </c>
      <c r="H18" s="15">
        <f>'WEEKLY COMPETITIVE REPORT'!H18/X4</f>
        <v>16546.937607326847</v>
      </c>
      <c r="I18" s="15">
        <f>'WEEKLY COMPETITIVE REPORT'!I18/X4</f>
        <v>0</v>
      </c>
      <c r="J18" s="23">
        <f>'WEEKLY COMPETITIVE REPORT'!J18</f>
        <v>2489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4136.734401831712</v>
      </c>
      <c r="N18" s="38">
        <f>'WEEKLY COMPETITIVE REPORT'!N18</f>
        <v>4</v>
      </c>
      <c r="O18" s="15">
        <f>'WEEKLY COMPETITIVE REPORT'!O18/X4</f>
        <v>28128.219805380653</v>
      </c>
      <c r="P18" s="15">
        <f>'WEEKLY COMPETITIVE REPORT'!P18/X4</f>
        <v>0</v>
      </c>
      <c r="Q18" s="23">
        <f>'WEEKLY COMPETITIVE REPORT'!Q18</f>
        <v>4722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1807.3840870062966</v>
      </c>
      <c r="U18" s="15">
        <f t="shared" si="1"/>
        <v>7032.054951345163</v>
      </c>
      <c r="V18" s="26">
        <f t="shared" si="2"/>
        <v>29935.60389238695</v>
      </c>
      <c r="W18" s="23">
        <f>'WEEKLY COMPETITIVE REPORT'!W18</f>
        <v>282</v>
      </c>
      <c r="X18" s="57">
        <f>'WEEKLY COMPETITIVE REPORT'!X18</f>
        <v>5004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ICE AGE 3: DAWN OF THE DINOSAURS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9</v>
      </c>
      <c r="G19" s="38">
        <f>'WEEKLY COMPETITIVE REPORT'!G19</f>
        <v>21</v>
      </c>
      <c r="H19" s="15">
        <f>'WEEKLY COMPETITIVE REPORT'!H19/X4</f>
        <v>20204.63651974814</v>
      </c>
      <c r="I19" s="15">
        <f>'WEEKLY COMPETITIVE REPORT'!I19/X4</f>
        <v>20417.85918717802</v>
      </c>
      <c r="J19" s="23">
        <f>'WEEKLY COMPETITIVE REPORT'!J19</f>
        <v>2779</v>
      </c>
      <c r="K19" s="23">
        <f>'WEEKLY COMPETITIVE REPORT'!K19</f>
        <v>2946</v>
      </c>
      <c r="L19" s="65">
        <f>'WEEKLY COMPETITIVE REPORT'!L19</f>
        <v>-1.0442949257078737</v>
      </c>
      <c r="M19" s="15">
        <f t="shared" si="0"/>
        <v>962.1255485594352</v>
      </c>
      <c r="N19" s="38">
        <f>'WEEKLY COMPETITIVE REPORT'!N19</f>
        <v>21</v>
      </c>
      <c r="O19" s="15">
        <f>'WEEKLY COMPETITIVE REPORT'!O19/X4</f>
        <v>27681.740125930166</v>
      </c>
      <c r="P19" s="15">
        <f>'WEEKLY COMPETITIVE REPORT'!P19/X4</f>
        <v>34227.24670864339</v>
      </c>
      <c r="Q19" s="23">
        <f>'WEEKLY COMPETITIVE REPORT'!Q19</f>
        <v>4179</v>
      </c>
      <c r="R19" s="23">
        <f>'WEEKLY COMPETITIVE REPORT'!R19</f>
        <v>5087</v>
      </c>
      <c r="S19" s="65">
        <f>'WEEKLY COMPETITIVE REPORT'!S19</f>
        <v>-19.12367254787189</v>
      </c>
      <c r="T19" s="15">
        <f>'WEEKLY COMPETITIVE REPORT'!T19/X4</f>
        <v>1242269.6050372068</v>
      </c>
      <c r="U19" s="15">
        <f t="shared" si="1"/>
        <v>1318.1781012347699</v>
      </c>
      <c r="V19" s="26">
        <f t="shared" si="2"/>
        <v>1269951.345163137</v>
      </c>
      <c r="W19" s="23">
        <f>'WEEKLY COMPETITIVE REPORT'!W19</f>
        <v>187077</v>
      </c>
      <c r="X19" s="57">
        <f>'WEEKLY COMPETITIVE REPORT'!X19</f>
        <v>191256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GHOSTS OF GIRLFRIENDS PAST</v>
      </c>
      <c r="D20" s="4" t="str">
        <f>'WEEKLY COMPETITIVE REPORT'!D20</f>
        <v>WB</v>
      </c>
      <c r="E20" s="4" t="str">
        <f>'WEEKLY COMPETITIVE REPORT'!E20</f>
        <v>Blitz</v>
      </c>
      <c r="F20" s="38">
        <f>'WEEKLY COMPETITIVE REPORT'!F20</f>
        <v>4</v>
      </c>
      <c r="G20" s="38">
        <f>'WEEKLY COMPETITIVE REPORT'!G20</f>
        <v>6</v>
      </c>
      <c r="H20" s="15">
        <f>'WEEKLY COMPETITIVE REPORT'!H20/X4</f>
        <v>15870.062965083</v>
      </c>
      <c r="I20" s="15">
        <f>'WEEKLY COMPETITIVE REPORT'!I20/X4</f>
        <v>16244.991413852318</v>
      </c>
      <c r="J20" s="23">
        <f>'WEEKLY COMPETITIVE REPORT'!J20</f>
        <v>2438</v>
      </c>
      <c r="K20" s="23">
        <f>'WEEKLY COMPETITIVE REPORT'!K20</f>
        <v>2457</v>
      </c>
      <c r="L20" s="65">
        <f>'WEEKLY COMPETITIVE REPORT'!L20</f>
        <v>-2.3079633544749782</v>
      </c>
      <c r="M20" s="15">
        <f t="shared" si="0"/>
        <v>2645.0104941805</v>
      </c>
      <c r="N20" s="38">
        <f>'WEEKLY COMPETITIVE REPORT'!N20</f>
        <v>6</v>
      </c>
      <c r="O20" s="15">
        <f>'WEEKLY COMPETITIVE REPORT'!O20/X4</f>
        <v>23759.301659988552</v>
      </c>
      <c r="P20" s="15">
        <f>'WEEKLY COMPETITIVE REPORT'!P20/X4</f>
        <v>29218.66056096165</v>
      </c>
      <c r="Q20" s="23">
        <f>'WEEKLY COMPETITIVE REPORT'!Q20</f>
        <v>4025</v>
      </c>
      <c r="R20" s="23">
        <f>'WEEKLY COMPETITIVE REPORT'!R20</f>
        <v>4786</v>
      </c>
      <c r="S20" s="65">
        <f>'WEEKLY COMPETITIVE REPORT'!S20</f>
        <v>-18.6844940738564</v>
      </c>
      <c r="T20" s="15">
        <f>'WEEKLY COMPETITIVE REPORT'!T20/X4</f>
        <v>96576.98912421294</v>
      </c>
      <c r="U20" s="15">
        <f t="shared" si="1"/>
        <v>3959.883609998092</v>
      </c>
      <c r="V20" s="26">
        <f t="shared" si="2"/>
        <v>120336.2907842015</v>
      </c>
      <c r="W20" s="23">
        <f>'WEEKLY COMPETITIVE REPORT'!W20</f>
        <v>16626</v>
      </c>
      <c r="X20" s="57">
        <f>'WEEKLY COMPETITIVE REPORT'!X20</f>
        <v>20651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HARRY POTTER AND THE HALF BLOOD PRINCE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7</v>
      </c>
      <c r="G21" s="38">
        <f>'WEEKLY COMPETITIVE REPORT'!G21</f>
        <v>10</v>
      </c>
      <c r="H21" s="15">
        <f>'WEEKLY COMPETITIVE REPORT'!H21/X4</f>
        <v>6804.52203777905</v>
      </c>
      <c r="I21" s="15">
        <f>'WEEKLY COMPETITIVE REPORT'!I21/X4</f>
        <v>7242.415569547797</v>
      </c>
      <c r="J21" s="23">
        <f>'WEEKLY COMPETITIVE REPORT'!J21</f>
        <v>1010</v>
      </c>
      <c r="K21" s="23">
        <f>'WEEKLY COMPETITIVE REPORT'!K21</f>
        <v>1072</v>
      </c>
      <c r="L21" s="65">
        <f>'WEEKLY COMPETITIVE REPORT'!L21</f>
        <v>-6.046235921754601</v>
      </c>
      <c r="M21" s="15">
        <f aca="true" t="shared" si="3" ref="M21:M33">H21/G21</f>
        <v>680.452203777905</v>
      </c>
      <c r="N21" s="38">
        <f>'WEEKLY COMPETITIVE REPORT'!N21</f>
        <v>10</v>
      </c>
      <c r="O21" s="15">
        <f>'WEEKLY COMPETITIVE REPORT'!O21/X4</f>
        <v>10390.669719519175</v>
      </c>
      <c r="P21" s="15">
        <f>'WEEKLY COMPETITIVE REPORT'!P21/X4</f>
        <v>13805.0944476245</v>
      </c>
      <c r="Q21" s="23">
        <f>'WEEKLY COMPETITIVE REPORT'!Q21</f>
        <v>1642</v>
      </c>
      <c r="R21" s="23">
        <f>'WEEKLY COMPETITIVE REPORT'!R21</f>
        <v>2184</v>
      </c>
      <c r="S21" s="65">
        <f>'WEEKLY COMPETITIVE REPORT'!S21</f>
        <v>-24.733077640717326</v>
      </c>
      <c r="T21" s="15">
        <f>'WEEKLY COMPETITIVE REPORT'!T21/X4</f>
        <v>328561.82026330853</v>
      </c>
      <c r="U21" s="15">
        <f aca="true" t="shared" si="4" ref="U21:U33">O21/N21</f>
        <v>1039.0669719519176</v>
      </c>
      <c r="V21" s="26">
        <f aca="true" t="shared" si="5" ref="V21:V33">O21+T21</f>
        <v>338952.4899828277</v>
      </c>
      <c r="W21" s="23">
        <f>'WEEKLY COMPETITIVE REPORT'!W21</f>
        <v>59033</v>
      </c>
      <c r="X21" s="57">
        <f>'WEEKLY COMPETITIVE REPORT'!X21</f>
        <v>60675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HANGOVER</v>
      </c>
      <c r="D22" s="4" t="str">
        <f>'WEEKLY COMPETITIVE REPORT'!D22</f>
        <v>WB</v>
      </c>
      <c r="E22" s="4" t="str">
        <f>'WEEKLY COMPETITIVE REPORT'!E22</f>
        <v>Blitz</v>
      </c>
      <c r="F22" s="38">
        <f>'WEEKLY COMPETITIVE REPORT'!F22</f>
        <v>12</v>
      </c>
      <c r="G22" s="38">
        <f>'WEEKLY COMPETITIVE REPORT'!G22</f>
        <v>6</v>
      </c>
      <c r="H22" s="15">
        <f>'WEEKLY COMPETITIVE REPORT'!H22/X4</f>
        <v>4188.609044075558</v>
      </c>
      <c r="I22" s="15">
        <f>'WEEKLY COMPETITIVE REPORT'!I22/X4</f>
        <v>4549.227246708643</v>
      </c>
      <c r="J22" s="23">
        <f>'WEEKLY COMPETITIVE REPORT'!J22</f>
        <v>628</v>
      </c>
      <c r="K22" s="23">
        <f>'WEEKLY COMPETITIVE REPORT'!K22</f>
        <v>704</v>
      </c>
      <c r="L22" s="65">
        <f>'WEEKLY COMPETITIVE REPORT'!L22</f>
        <v>-7.9270210758100035</v>
      </c>
      <c r="M22" s="15">
        <f t="shared" si="3"/>
        <v>698.1015073459263</v>
      </c>
      <c r="N22" s="38">
        <f>'WEEKLY COMPETITIVE REPORT'!N22</f>
        <v>6</v>
      </c>
      <c r="O22" s="15">
        <f>'WEEKLY COMPETITIVE REPORT'!O22/X4</f>
        <v>6499.713795077276</v>
      </c>
      <c r="P22" s="15">
        <f>'WEEKLY COMPETITIVE REPORT'!P22/X4</f>
        <v>9141.385231825987</v>
      </c>
      <c r="Q22" s="23">
        <f>'WEEKLY COMPETITIVE REPORT'!Q22</f>
        <v>1039</v>
      </c>
      <c r="R22" s="23">
        <f>'WEEKLY COMPETITIVE REPORT'!R22</f>
        <v>1491</v>
      </c>
      <c r="S22" s="65">
        <f>'WEEKLY COMPETITIVE REPORT'!S22</f>
        <v>-28.897933625547907</v>
      </c>
      <c r="T22" s="15">
        <f>'WEEKLY COMPETITIVE REPORT'!T22/X4</f>
        <v>334672.2953634803</v>
      </c>
      <c r="U22" s="15">
        <f t="shared" si="4"/>
        <v>1083.2856325128794</v>
      </c>
      <c r="V22" s="26">
        <f t="shared" si="5"/>
        <v>341172.0091585576</v>
      </c>
      <c r="W22" s="23">
        <f>'WEEKLY COMPETITIVE REPORT'!W22</f>
        <v>57688</v>
      </c>
      <c r="X22" s="57">
        <f>'WEEKLY COMPETITIVE REPORT'!X22</f>
        <v>58727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BRUNO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8</v>
      </c>
      <c r="G23" s="38">
        <f>'WEEKLY COMPETITIVE REPORT'!G23</f>
        <v>10</v>
      </c>
      <c r="H23" s="15">
        <f>'WEEKLY COMPETITIVE REPORT'!H23/X4</f>
        <v>4529.192902117917</v>
      </c>
      <c r="I23" s="15">
        <f>'WEEKLY COMPETITIVE REPORT'!I23/X4</f>
        <v>6652.833428734974</v>
      </c>
      <c r="J23" s="23">
        <f>'WEEKLY COMPETITIVE REPORT'!J23</f>
        <v>683</v>
      </c>
      <c r="K23" s="23">
        <f>'WEEKLY COMPETITIVE REPORT'!K23</f>
        <v>1034</v>
      </c>
      <c r="L23" s="65">
        <f>'WEEKLY COMPETITIVE REPORT'!L23</f>
        <v>-31.92084319208432</v>
      </c>
      <c r="M23" s="15">
        <f t="shared" si="3"/>
        <v>452.9192902117917</v>
      </c>
      <c r="N23" s="38">
        <f>'WEEKLY COMPETITIVE REPORT'!N23</f>
        <v>10</v>
      </c>
      <c r="O23" s="15">
        <f>'WEEKLY COMPETITIVE REPORT'!O23/X4</f>
        <v>6136.233543216944</v>
      </c>
      <c r="P23" s="15">
        <f>'WEEKLY COMPETITIVE REPORT'!P23/X4</f>
        <v>11233.543216943332</v>
      </c>
      <c r="Q23" s="23">
        <f>'WEEKLY COMPETITIVE REPORT'!Q23</f>
        <v>990</v>
      </c>
      <c r="R23" s="23">
        <f>'WEEKLY COMPETITIVE REPORT'!R23</f>
        <v>1838</v>
      </c>
      <c r="S23" s="65">
        <f>'WEEKLY COMPETITIVE REPORT'!S23</f>
        <v>-45.375796178343954</v>
      </c>
      <c r="T23" s="15">
        <f>'WEEKLY COMPETITIVE REPORT'!T23/X4</f>
        <v>373919.5764167144</v>
      </c>
      <c r="U23" s="15">
        <f t="shared" si="4"/>
        <v>613.6233543216944</v>
      </c>
      <c r="V23" s="26">
        <f t="shared" si="5"/>
        <v>380055.80995993136</v>
      </c>
      <c r="W23" s="23">
        <f>'WEEKLY COMPETITIVE REPORT'!W23</f>
        <v>68051</v>
      </c>
      <c r="X23" s="57">
        <f>'WEEKLY COMPETITIVE REPORT'!X23</f>
        <v>69041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TWO LOVERS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6</v>
      </c>
      <c r="G24" s="38">
        <f>'WEEKLY COMPETITIVE REPORT'!G24</f>
        <v>2</v>
      </c>
      <c r="H24" s="15">
        <f>'WEEKLY COMPETITIVE REPORT'!H24/X4</f>
        <v>1080.4235832856325</v>
      </c>
      <c r="I24" s="15">
        <f>'WEEKLY COMPETITIVE REPORT'!I24/X4</f>
        <v>1625.6439610761306</v>
      </c>
      <c r="J24" s="23">
        <f>'WEEKLY COMPETITIVE REPORT'!J24</f>
        <v>156</v>
      </c>
      <c r="K24" s="23">
        <f>'WEEKLY COMPETITIVE REPORT'!K24</f>
        <v>239</v>
      </c>
      <c r="L24" s="65">
        <f>'WEEKLY COMPETITIVE REPORT'!L24</f>
        <v>-33.53873239436621</v>
      </c>
      <c r="M24" s="15">
        <f t="shared" si="3"/>
        <v>540.2117916428163</v>
      </c>
      <c r="N24" s="38">
        <f>'WEEKLY COMPETITIVE REPORT'!N24</f>
        <v>2</v>
      </c>
      <c r="O24" s="15">
        <f>'WEEKLY COMPETITIVE REPORT'!O24/X4</f>
        <v>2106.4682312535774</v>
      </c>
      <c r="P24" s="15">
        <f>'WEEKLY COMPETITIVE REPORT'!P24/X4</f>
        <v>3355.752718946766</v>
      </c>
      <c r="Q24" s="23">
        <f>'WEEKLY COMPETITIVE REPORT'!Q24</f>
        <v>333</v>
      </c>
      <c r="R24" s="23">
        <f>'WEEKLY COMPETITIVE REPORT'!R24</f>
        <v>526</v>
      </c>
      <c r="S24" s="65">
        <f>'WEEKLY COMPETITIVE REPORT'!S24</f>
        <v>-37.228144989339015</v>
      </c>
      <c r="T24" s="15">
        <f>'WEEKLY COMPETITIVE REPORT'!T24/X4</f>
        <v>22753.291356611335</v>
      </c>
      <c r="U24" s="15">
        <f t="shared" si="4"/>
        <v>1053.2341156267887</v>
      </c>
      <c r="V24" s="26">
        <f t="shared" si="5"/>
        <v>24859.75958786491</v>
      </c>
      <c r="W24" s="23">
        <f>'WEEKLY COMPETITIVE REPORT'!W24</f>
        <v>3756</v>
      </c>
      <c r="X24" s="57">
        <f>'WEEKLY COMPETITIVE REPORT'!X24</f>
        <v>4089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HELLRIDE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2</v>
      </c>
      <c r="G25" s="38">
        <f>'WEEKLY COMPETITIVE REPORT'!G25</f>
        <v>2</v>
      </c>
      <c r="H25" s="15">
        <f>'WEEKLY COMPETITIVE REPORT'!H25/X4</f>
        <v>1469.662278191185</v>
      </c>
      <c r="I25" s="15">
        <f>'WEEKLY COMPETITIVE REPORT'!I25/X4</f>
        <v>2491.41385231826</v>
      </c>
      <c r="J25" s="23">
        <f>'WEEKLY COMPETITIVE REPORT'!J25</f>
        <v>223</v>
      </c>
      <c r="K25" s="23">
        <f>'WEEKLY COMPETITIVE REPORT'!K25</f>
        <v>366</v>
      </c>
      <c r="L25" s="65">
        <f>'WEEKLY COMPETITIVE REPORT'!L25</f>
        <v>-41.01091326823665</v>
      </c>
      <c r="M25" s="15">
        <f t="shared" si="3"/>
        <v>734.8311390955924</v>
      </c>
      <c r="N25" s="38">
        <f>'WEEKLY COMPETITIVE REPORT'!N25</f>
        <v>2</v>
      </c>
      <c r="O25" s="15">
        <f>'WEEKLY COMPETITIVE REPORT'!O25/X4</f>
        <v>2009.1585575271895</v>
      </c>
      <c r="P25" s="15">
        <f>'WEEKLY COMPETITIVE REPORT'!P25/X4</f>
        <v>4477.676016027476</v>
      </c>
      <c r="Q25" s="23">
        <f>'WEEKLY COMPETITIVE REPORT'!Q25</f>
        <v>327</v>
      </c>
      <c r="R25" s="23">
        <f>'WEEKLY COMPETITIVE REPORT'!R25</f>
        <v>706</v>
      </c>
      <c r="S25" s="65">
        <f>'WEEKLY COMPETITIVE REPORT'!S25</f>
        <v>-55.129434324065194</v>
      </c>
      <c r="T25" s="15">
        <f>'WEEKLY COMPETITIVE REPORT'!T25/X4</f>
        <v>4477.676016027476</v>
      </c>
      <c r="U25" s="15">
        <f t="shared" si="4"/>
        <v>1004.5792787635947</v>
      </c>
      <c r="V25" s="26">
        <f t="shared" si="5"/>
        <v>6486.834573554665</v>
      </c>
      <c r="W25" s="23">
        <f>'WEEKLY COMPETITIVE REPORT'!W25</f>
        <v>706</v>
      </c>
      <c r="X25" s="57">
        <f>'WEEKLY COMPETITIVE REPORT'!X25</f>
        <v>1033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DRAG ME TO HELL</v>
      </c>
      <c r="D26" s="4" t="str">
        <f>'WEEKLY COMPETITIVE REPORT'!D26</f>
        <v>INDEP</v>
      </c>
      <c r="E26" s="4" t="str">
        <f>'WEEKLY COMPETITIVE REPORT'!E26</f>
        <v>FIVIA</v>
      </c>
      <c r="F26" s="38">
        <f>'WEEKLY COMPETITIVE REPORT'!F26</f>
        <v>10</v>
      </c>
      <c r="G26" s="38">
        <f>'WEEKLY COMPETITIVE REPORT'!G26</f>
        <v>4</v>
      </c>
      <c r="H26" s="15">
        <f>'WEEKLY COMPETITIVE REPORT'!H26/X4</f>
        <v>892.9593589009731</v>
      </c>
      <c r="I26" s="15">
        <f>'WEEKLY COMPETITIVE REPORT'!I26/X4</f>
        <v>1071.8374356038923</v>
      </c>
      <c r="J26" s="23">
        <f>'WEEKLY COMPETITIVE REPORT'!J26</f>
        <v>125</v>
      </c>
      <c r="K26" s="23">
        <f>'WEEKLY COMPETITIVE REPORT'!K26</f>
        <v>150</v>
      </c>
      <c r="L26" s="65">
        <f>'WEEKLY COMPETITIVE REPORT'!L26</f>
        <v>-16.688918558077432</v>
      </c>
      <c r="M26" s="15">
        <f t="shared" si="3"/>
        <v>223.23983972524329</v>
      </c>
      <c r="N26" s="38">
        <f>'WEEKLY COMPETITIVE REPORT'!N26</f>
        <v>4</v>
      </c>
      <c r="O26" s="15">
        <f>'WEEKLY COMPETITIVE REPORT'!O26/X4</f>
        <v>1409.559244419004</v>
      </c>
      <c r="P26" s="15">
        <f>'WEEKLY COMPETITIVE REPORT'!P26/X4</f>
        <v>1848.8838008013738</v>
      </c>
      <c r="Q26" s="23">
        <f>'WEEKLY COMPETITIVE REPORT'!Q26</f>
        <v>210</v>
      </c>
      <c r="R26" s="23">
        <f>'WEEKLY COMPETITIVE REPORT'!R26</f>
        <v>271</v>
      </c>
      <c r="S26" s="65">
        <f>'WEEKLY COMPETITIVE REPORT'!S26</f>
        <v>-23.761609907120743</v>
      </c>
      <c r="T26" s="15">
        <f>'WEEKLY COMPETITIVE REPORT'!T26/X4</f>
        <v>70070.12020606754</v>
      </c>
      <c r="U26" s="15">
        <f t="shared" si="4"/>
        <v>352.389811104751</v>
      </c>
      <c r="V26" s="26">
        <f t="shared" si="5"/>
        <v>71479.67945048654</v>
      </c>
      <c r="W26" s="23">
        <f>'WEEKLY COMPETITIVE REPORT'!W26</f>
        <v>12065</v>
      </c>
      <c r="X26" s="57">
        <f>'WEEKLY COMPETITIVE REPORT'!X26</f>
        <v>12275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THE LAST HOUSE ON THE LEFT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6</v>
      </c>
      <c r="G27" s="38">
        <f>'WEEKLY COMPETITIVE REPORT'!G27</f>
        <v>7</v>
      </c>
      <c r="H27" s="15">
        <f>'WEEKLY COMPETITIVE REPORT'!H27/X4</f>
        <v>1117.6302232398398</v>
      </c>
      <c r="I27" s="15">
        <f>'WEEKLY COMPETITIVE REPORT'!I27/X17</f>
        <v>0.11084326389520605</v>
      </c>
      <c r="J27" s="23">
        <f>'WEEKLY COMPETITIVE REPORT'!J27</f>
        <v>184</v>
      </c>
      <c r="K27" s="23">
        <f>'WEEKLY COMPETITIVE REPORT'!K27</f>
        <v>600</v>
      </c>
      <c r="L27" s="65">
        <f>'WEEKLY COMPETITIVE REPORT'!L27</f>
        <v>-67.9524004924087</v>
      </c>
      <c r="M27" s="15">
        <f t="shared" si="3"/>
        <v>159.66146046283424</v>
      </c>
      <c r="N27" s="38">
        <f>'WEEKLY COMPETITIVE REPORT'!N27</f>
        <v>7</v>
      </c>
      <c r="O27" s="15">
        <f>'WEEKLY COMPETITIVE REPORT'!O27/X4</f>
        <v>1204.9227246708645</v>
      </c>
      <c r="P27" s="15">
        <f>'WEEKLY COMPETITIVE REPORT'!P27/X17</f>
        <v>0.17242790866915308</v>
      </c>
      <c r="Q27" s="23">
        <f>'WEEKLY COMPETITIVE REPORT'!Q27</f>
        <v>202</v>
      </c>
      <c r="R27" s="23">
        <f>'WEEKLY COMPETITIVE REPORT'!R27</f>
        <v>995</v>
      </c>
      <c r="S27" s="65">
        <f>'WEEKLY COMPETITIVE REPORT'!S27</f>
        <v>-77.78950145080454</v>
      </c>
      <c r="T27" s="15">
        <f>'WEEKLY COMPETITIVE REPORT'!T27/X17</f>
        <v>1.5998362594378241</v>
      </c>
      <c r="U27" s="15">
        <f t="shared" si="4"/>
        <v>172.1318178101235</v>
      </c>
      <c r="V27" s="26">
        <f t="shared" si="5"/>
        <v>1206.5225609303022</v>
      </c>
      <c r="W27" s="23">
        <f>'WEEKLY COMPETITIVE REPORT'!W27</f>
        <v>9200</v>
      </c>
      <c r="X27" s="57">
        <f>'WEEKLY COMPETITIVE REPORT'!X27</f>
        <v>9402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KILL SHOT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4</v>
      </c>
      <c r="G28" s="38">
        <f>'WEEKLY COMPETITIVE REPORT'!G28</f>
        <v>1</v>
      </c>
      <c r="H28" s="15">
        <f>'WEEKLY COMPETITIVE REPORT'!H28/X4</f>
        <v>266.17057813394393</v>
      </c>
      <c r="I28" s="15">
        <f>'WEEKLY COMPETITIVE REPORT'!I28/X17</f>
        <v>0.015236968980260165</v>
      </c>
      <c r="J28" s="23">
        <f>'WEEKLY COMPETITIVE REPORT'!J28</f>
        <v>38</v>
      </c>
      <c r="K28" s="23">
        <f>'WEEKLY COMPETITIVE REPORT'!K28</f>
        <v>71</v>
      </c>
      <c r="L28" s="65">
        <f>'WEEKLY COMPETITIVE REPORT'!L28</f>
        <v>-44.47761194029851</v>
      </c>
      <c r="M28" s="15">
        <f t="shared" si="3"/>
        <v>266.17057813394393</v>
      </c>
      <c r="N28" s="38">
        <f>'WEEKLY COMPETITIVE REPORT'!N28</f>
        <v>1</v>
      </c>
      <c r="O28" s="15">
        <f>'WEEKLY COMPETITIVE REPORT'!O28/X4</f>
        <v>466.51402404121353</v>
      </c>
      <c r="P28" s="15">
        <f>'WEEKLY COMPETITIVE REPORT'!P28/X17</f>
        <v>0.0254707541162558</v>
      </c>
      <c r="Q28" s="23">
        <f>'WEEKLY COMPETITIVE REPORT'!Q28</f>
        <v>75</v>
      </c>
      <c r="R28" s="23">
        <f>'WEEKLY COMPETITIVE REPORT'!R28</f>
        <v>123</v>
      </c>
      <c r="S28" s="65">
        <f>'WEEKLY COMPETITIVE REPORT'!S28</f>
        <v>-41.785714285714285</v>
      </c>
      <c r="T28" s="15">
        <f>'WEEKLY COMPETITIVE REPORT'!T28/X17</f>
        <v>0.16451378149731646</v>
      </c>
      <c r="U28" s="15">
        <f t="shared" si="4"/>
        <v>466.51402404121353</v>
      </c>
      <c r="V28" s="26">
        <f t="shared" si="5"/>
        <v>466.67853782271084</v>
      </c>
      <c r="W28" s="23">
        <f>'WEEKLY COMPETITIVE REPORT'!W28</f>
        <v>781</v>
      </c>
      <c r="X28" s="57">
        <f>'WEEKLY COMPETITIVE REPORT'!X28</f>
        <v>856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106</v>
      </c>
      <c r="H34" s="33">
        <f>SUM(H14:H33)</f>
        <v>204856.89753863763</v>
      </c>
      <c r="I34" s="32">
        <f>SUM(I14:I33)</f>
        <v>159822.67902814358</v>
      </c>
      <c r="J34" s="32">
        <f>SUM(J14:J33)</f>
        <v>30580</v>
      </c>
      <c r="K34" s="32">
        <f>SUM(K14:K33)</f>
        <v>24154</v>
      </c>
      <c r="L34" s="65">
        <f>'WEEKLY COMPETITIVE REPORT'!L34</f>
        <v>25.073390647934573</v>
      </c>
      <c r="M34" s="33">
        <f>H34/G34</f>
        <v>1932.6122409305437</v>
      </c>
      <c r="N34" s="41">
        <f>'WEEKLY COMPETITIVE REPORT'!N34</f>
        <v>106</v>
      </c>
      <c r="O34" s="32">
        <f>SUM(O14:O33)</f>
        <v>321727.2467086433</v>
      </c>
      <c r="P34" s="32">
        <f>SUM(P14:P33)</f>
        <v>295940.3810698134</v>
      </c>
      <c r="Q34" s="32">
        <f>SUM(Q14:Q33)</f>
        <v>52911</v>
      </c>
      <c r="R34" s="32">
        <f>SUM(R14:R33)</f>
        <v>48091</v>
      </c>
      <c r="S34" s="66">
        <f>O34/P34-100%</f>
        <v>0.08713533971136789</v>
      </c>
      <c r="T34" s="32">
        <f>SUM(T14:T33)</f>
        <v>2952762.2108297213</v>
      </c>
      <c r="U34" s="33">
        <f>O34/N34</f>
        <v>3035.1627047985216</v>
      </c>
      <c r="V34" s="32">
        <f>SUM(V14:V33)</f>
        <v>3274489.457538364</v>
      </c>
      <c r="W34" s="32">
        <f>SUM(W14:W33)</f>
        <v>495284</v>
      </c>
      <c r="X34" s="36">
        <f>SUM(X14:X33)</f>
        <v>548195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2008-07-03T16:27:44Z</cp:lastPrinted>
  <dcterms:created xsi:type="dcterms:W3CDTF">1998-07-08T11:15:35Z</dcterms:created>
  <dcterms:modified xsi:type="dcterms:W3CDTF">2009-09-03T16:07:33Z</dcterms:modified>
  <cp:category/>
  <cp:version/>
  <cp:contentType/>
  <cp:contentStatus/>
</cp:coreProperties>
</file>