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95" windowWidth="17820" windowHeight="946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<sst xmlns="http://schemas.openxmlformats.org/spreadsheetml/2006/main" count="233" uniqueCount="76">
  <si>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</si>
  <si>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</si>
  <si>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</si>
  <si>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</si>
  <si>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</si>
  <si>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</si>
  <si>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</si>
  <si>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</si>
  <si>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</si>
  <si>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</si>
  <si>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</si>
  <si>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</si>
  <si>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</si>
  <si>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</si>
  <si>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</si>
  <si>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</si>
  <si>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</si>
  <si>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</si>
  <si>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</si>
  <si>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</si>
  <si>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</si>
  <si>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</si>
  <si>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</si>
  <si>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</si>
  <si>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</si>
  <si>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</si>
  <si>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</si>
  <si>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</si>
  <si>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</si>
  <si>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</si>
  <si>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</si>
  <si>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</si>
  <si>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</si>
  <si>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</si>
  <si>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</si>
  <si>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</si>
  <si>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</si>
  <si>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</si>
  <si>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</si>
  <si>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</si>
  <si>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</si>
  <si>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</si>
  <si>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</si>
  <si>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</si>
  <si>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</si>
  <si>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</si>
  <si>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</si>
  <si>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</si>
  <si>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</si>
  <si>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</si>
  <si>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</si>
  <si>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</si>
  <si>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</si>
  <si>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HANGOVER</t>
  </si>
  <si>
    <t>ICE AGE 3: DAWN OF THE DINOSAURS</t>
  </si>
  <si>
    <t>BRUNO</t>
  </si>
  <si>
    <t>HARRY POTTER AND THE HALF BLOOD PRINCE</t>
  </si>
  <si>
    <t>TWO LOVERS</t>
  </si>
  <si>
    <t>THE PROPOSAL</t>
  </si>
  <si>
    <t>New</t>
  </si>
  <si>
    <t>GHOSTS OF GIRLFRIENDS PAST</t>
  </si>
  <si>
    <t>KILL SHOT</t>
  </si>
  <si>
    <t>G-FORCE</t>
  </si>
  <si>
    <t>INGLOURIOUS BASTERDS</t>
  </si>
  <si>
    <t>HELLRIDE</t>
  </si>
  <si>
    <t>GARFIELD'S FUN FEST</t>
  </si>
  <si>
    <t>Kolosej</t>
  </si>
  <si>
    <t>COCO AVANT CHANEL</t>
  </si>
  <si>
    <t>THE FINAL DESTINATION</t>
  </si>
  <si>
    <t>UGLY TRUTH</t>
  </si>
  <si>
    <t>SONY</t>
  </si>
  <si>
    <t>04 - Sep</t>
  </si>
  <si>
    <t>06 - Sep</t>
  </si>
  <si>
    <t>03 - Sep</t>
  </si>
  <si>
    <t>09 - Sep</t>
  </si>
  <si>
    <t>GENOVA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</si>
</sst>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2">
      <selection activeCell="U28" sqref="U28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7" t="s">
        <v>71</v>
      </c>
      <c r="K4" s="21"/>
      <c r="L4" s="88" t="s">
        <v>72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0.6845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6" t="s">
        <v>73</v>
      </c>
      <c r="K5" s="8"/>
      <c r="L5" s="89" t="s">
        <v>74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36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40066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 t="s">
        <v>59</v>
      </c>
      <c r="C14" s="4" t="s">
        <v>68</v>
      </c>
      <c r="D14" s="16" t="s">
        <v>43</v>
      </c>
      <c r="E14" s="16" t="s">
        <v>44</v>
      </c>
      <c r="F14" s="38">
        <v>1</v>
      </c>
      <c r="G14" s="38">
        <v>10</v>
      </c>
      <c r="H14" s="25">
        <v>46851</v>
      </c>
      <c r="I14" s="25"/>
      <c r="J14" s="93">
        <v>7838</v>
      </c>
      <c r="K14" s="93"/>
      <c r="L14" s="65"/>
      <c r="M14" s="15">
        <f aca="true" t="shared" si="0" ref="M14:M29">H14/G14</f>
        <v>4685.1</v>
      </c>
      <c r="N14" s="75">
        <v>10</v>
      </c>
      <c r="O14" s="76">
        <v>68100</v>
      </c>
      <c r="P14" s="76"/>
      <c r="Q14" s="76">
        <v>12148</v>
      </c>
      <c r="R14" s="76"/>
      <c r="S14" s="65"/>
      <c r="T14" s="77">
        <v>1715</v>
      </c>
      <c r="U14" s="15">
        <f aca="true" t="shared" si="1" ref="U14:U29">O14/N14</f>
        <v>6810</v>
      </c>
      <c r="V14" s="77">
        <f aca="true" t="shared" si="2" ref="V14:V29">SUM(T14,O14)</f>
        <v>69815</v>
      </c>
      <c r="W14" s="77">
        <v>373</v>
      </c>
      <c r="X14" s="78">
        <f aca="true" t="shared" si="3" ref="X14:X29">SUM(W14,Q14)</f>
        <v>12521</v>
      </c>
    </row>
    <row r="15" spans="1:24" ht="12.75">
      <c r="A15" s="74">
        <v>2</v>
      </c>
      <c r="B15" s="74" t="s">
        <v>59</v>
      </c>
      <c r="C15" s="4" t="s">
        <v>69</v>
      </c>
      <c r="D15" s="16" t="s">
        <v>70</v>
      </c>
      <c r="E15" s="16" t="s">
        <v>42</v>
      </c>
      <c r="F15" s="38">
        <v>1</v>
      </c>
      <c r="G15" s="38">
        <v>7</v>
      </c>
      <c r="H15" s="25">
        <v>31840</v>
      </c>
      <c r="I15" s="25"/>
      <c r="J15" s="15">
        <v>7005</v>
      </c>
      <c r="K15" s="15"/>
      <c r="L15" s="65"/>
      <c r="M15" s="15">
        <f t="shared" si="0"/>
        <v>4548.571428571428</v>
      </c>
      <c r="N15" s="38">
        <v>7</v>
      </c>
      <c r="O15" s="23">
        <v>50766</v>
      </c>
      <c r="P15" s="23"/>
      <c r="Q15" s="15">
        <v>12037</v>
      </c>
      <c r="R15" s="15"/>
      <c r="S15" s="65"/>
      <c r="T15" s="77">
        <v>11293</v>
      </c>
      <c r="U15" s="15">
        <f t="shared" si="1"/>
        <v>7252.285714285715</v>
      </c>
      <c r="V15" s="77">
        <f t="shared" si="2"/>
        <v>62059</v>
      </c>
      <c r="W15" s="77">
        <v>2533</v>
      </c>
      <c r="X15" s="78">
        <f t="shared" si="3"/>
        <v>14570</v>
      </c>
    </row>
    <row r="16" spans="1:24" ht="12.75">
      <c r="A16" s="74">
        <v>3</v>
      </c>
      <c r="B16" s="74">
        <v>1</v>
      </c>
      <c r="C16" s="4" t="s">
        <v>63</v>
      </c>
      <c r="D16" s="16" t="s">
        <v>52</v>
      </c>
      <c r="E16" s="16" t="s">
        <v>36</v>
      </c>
      <c r="F16" s="38">
        <v>3</v>
      </c>
      <c r="G16" s="38">
        <v>7</v>
      </c>
      <c r="H16" s="15">
        <v>26363</v>
      </c>
      <c r="I16" s="15">
        <v>34932</v>
      </c>
      <c r="J16" s="23">
        <v>5432</v>
      </c>
      <c r="K16" s="23">
        <v>7304</v>
      </c>
      <c r="L16" s="65">
        <f aca="true" t="shared" si="4" ref="L16:L24">(H16/I16*100)-100</f>
        <v>-24.53051643192488</v>
      </c>
      <c r="M16" s="15">
        <f t="shared" si="0"/>
        <v>3766.1428571428573</v>
      </c>
      <c r="N16" s="38">
        <v>7</v>
      </c>
      <c r="O16" s="23">
        <v>40000</v>
      </c>
      <c r="P16" s="23">
        <v>60327</v>
      </c>
      <c r="Q16" s="23">
        <v>8783</v>
      </c>
      <c r="R16" s="23">
        <v>13949</v>
      </c>
      <c r="S16" s="65">
        <f aca="true" t="shared" si="5" ref="S16:S24">(O16/P16*100)-100</f>
        <v>-33.69469723341125</v>
      </c>
      <c r="T16" s="77">
        <v>129276</v>
      </c>
      <c r="U16" s="15">
        <f t="shared" si="1"/>
        <v>5714.285714285715</v>
      </c>
      <c r="V16" s="77">
        <f t="shared" si="2"/>
        <v>169276</v>
      </c>
      <c r="W16" s="77">
        <v>30094</v>
      </c>
      <c r="X16" s="78">
        <f t="shared" si="3"/>
        <v>38877</v>
      </c>
    </row>
    <row r="17" spans="1:24" ht="12.75">
      <c r="A17" s="74">
        <v>4</v>
      </c>
      <c r="B17" s="74">
        <v>2</v>
      </c>
      <c r="C17" s="4" t="s">
        <v>58</v>
      </c>
      <c r="D17" s="16" t="s">
        <v>50</v>
      </c>
      <c r="E17" s="16" t="s">
        <v>51</v>
      </c>
      <c r="F17" s="38">
        <v>6</v>
      </c>
      <c r="G17" s="38">
        <v>8</v>
      </c>
      <c r="H17" s="23">
        <v>13368</v>
      </c>
      <c r="I17" s="23">
        <v>21404</v>
      </c>
      <c r="J17" s="90">
        <v>3086</v>
      </c>
      <c r="K17" s="90">
        <v>4898</v>
      </c>
      <c r="L17" s="65">
        <f t="shared" si="4"/>
        <v>-37.54438422724724</v>
      </c>
      <c r="M17" s="15">
        <f t="shared" si="0"/>
        <v>1671</v>
      </c>
      <c r="N17" s="75">
        <v>8</v>
      </c>
      <c r="O17" s="15">
        <v>18152</v>
      </c>
      <c r="P17" s="15">
        <v>32200</v>
      </c>
      <c r="Q17" s="15">
        <v>4447</v>
      </c>
      <c r="R17" s="15">
        <v>8020</v>
      </c>
      <c r="S17" s="65">
        <f t="shared" si="5"/>
        <v>-43.62732919254658</v>
      </c>
      <c r="T17" s="77">
        <v>216900</v>
      </c>
      <c r="U17" s="15">
        <f t="shared" si="1"/>
        <v>2269</v>
      </c>
      <c r="V17" s="77">
        <f t="shared" si="2"/>
        <v>235052</v>
      </c>
      <c r="W17" s="77">
        <v>54385</v>
      </c>
      <c r="X17" s="78">
        <f t="shared" si="3"/>
        <v>58832</v>
      </c>
    </row>
    <row r="18" spans="1:24" ht="13.5" customHeight="1">
      <c r="A18" s="74">
        <v>5</v>
      </c>
      <c r="B18" s="74">
        <v>3</v>
      </c>
      <c r="C18" s="4" t="s">
        <v>65</v>
      </c>
      <c r="D18" s="16" t="s">
        <v>46</v>
      </c>
      <c r="E18" s="16" t="s">
        <v>66</v>
      </c>
      <c r="F18" s="38">
        <v>2</v>
      </c>
      <c r="G18" s="38">
        <v>5</v>
      </c>
      <c r="H18" s="15">
        <v>14869</v>
      </c>
      <c r="I18" s="15">
        <v>19910</v>
      </c>
      <c r="J18" s="25">
        <v>3523</v>
      </c>
      <c r="K18" s="25">
        <v>4591</v>
      </c>
      <c r="L18" s="65">
        <f t="shared" si="4"/>
        <v>-25.318935208437978</v>
      </c>
      <c r="M18" s="15">
        <f t="shared" si="0"/>
        <v>2973.8</v>
      </c>
      <c r="N18" s="75">
        <v>5</v>
      </c>
      <c r="O18" s="15">
        <v>18078</v>
      </c>
      <c r="P18" s="15">
        <v>31525</v>
      </c>
      <c r="Q18" s="15">
        <v>4431</v>
      </c>
      <c r="R18" s="15">
        <v>8135</v>
      </c>
      <c r="S18" s="65">
        <f t="shared" si="5"/>
        <v>-42.65503568596352</v>
      </c>
      <c r="T18" s="77">
        <v>31583</v>
      </c>
      <c r="U18" s="15">
        <f t="shared" si="1"/>
        <v>3615.6</v>
      </c>
      <c r="V18" s="77">
        <f t="shared" si="2"/>
        <v>49661</v>
      </c>
      <c r="W18" s="77">
        <v>8721</v>
      </c>
      <c r="X18" s="78">
        <f t="shared" si="3"/>
        <v>13152</v>
      </c>
    </row>
    <row r="19" spans="1:24" ht="12.75">
      <c r="A19" s="74">
        <v>6</v>
      </c>
      <c r="B19" s="74">
        <v>5</v>
      </c>
      <c r="C19" s="4" t="s">
        <v>67</v>
      </c>
      <c r="D19" s="16" t="s">
        <v>46</v>
      </c>
      <c r="E19" s="16" t="s">
        <v>42</v>
      </c>
      <c r="F19" s="38">
        <v>2</v>
      </c>
      <c r="G19" s="38">
        <v>4</v>
      </c>
      <c r="H19" s="15">
        <v>9556</v>
      </c>
      <c r="I19" s="15">
        <v>11563</v>
      </c>
      <c r="J19" s="15">
        <v>2047</v>
      </c>
      <c r="K19" s="15">
        <v>2489</v>
      </c>
      <c r="L19" s="65">
        <f t="shared" si="4"/>
        <v>-17.357087261091408</v>
      </c>
      <c r="M19" s="15">
        <f t="shared" si="0"/>
        <v>2389</v>
      </c>
      <c r="N19" s="39">
        <v>4</v>
      </c>
      <c r="O19" s="15">
        <v>15572</v>
      </c>
      <c r="P19" s="15">
        <v>19656</v>
      </c>
      <c r="Q19" s="15">
        <v>3549</v>
      </c>
      <c r="R19" s="15">
        <v>4722</v>
      </c>
      <c r="S19" s="65">
        <f t="shared" si="5"/>
        <v>-20.777370777370777</v>
      </c>
      <c r="T19" s="77">
        <v>20919</v>
      </c>
      <c r="U19" s="15">
        <f t="shared" si="1"/>
        <v>3893</v>
      </c>
      <c r="V19" s="77">
        <f t="shared" si="2"/>
        <v>36491</v>
      </c>
      <c r="W19" s="77">
        <v>5004</v>
      </c>
      <c r="X19" s="78">
        <f t="shared" si="3"/>
        <v>8553</v>
      </c>
    </row>
    <row r="20" spans="1:24" ht="12.75">
      <c r="A20" s="74">
        <v>7</v>
      </c>
      <c r="B20" s="74">
        <v>4</v>
      </c>
      <c r="C20" s="4" t="s">
        <v>62</v>
      </c>
      <c r="D20" s="16" t="s">
        <v>50</v>
      </c>
      <c r="E20" s="16" t="s">
        <v>51</v>
      </c>
      <c r="F20" s="38">
        <v>4</v>
      </c>
      <c r="G20" s="38">
        <v>13</v>
      </c>
      <c r="H20" s="15">
        <v>8035</v>
      </c>
      <c r="I20" s="15">
        <v>15916</v>
      </c>
      <c r="J20" s="84">
        <v>1642</v>
      </c>
      <c r="K20" s="84">
        <v>3034</v>
      </c>
      <c r="L20" s="65">
        <f t="shared" si="4"/>
        <v>-49.51621010304097</v>
      </c>
      <c r="M20" s="15">
        <f t="shared" si="0"/>
        <v>618.0769230769231</v>
      </c>
      <c r="N20" s="39">
        <v>13</v>
      </c>
      <c r="O20" s="15">
        <v>10271</v>
      </c>
      <c r="P20" s="15">
        <v>24048</v>
      </c>
      <c r="Q20" s="15">
        <v>2154</v>
      </c>
      <c r="R20" s="15">
        <v>5063</v>
      </c>
      <c r="S20" s="65">
        <f t="shared" si="5"/>
        <v>-57.2895874916833</v>
      </c>
      <c r="T20" s="77">
        <v>104124</v>
      </c>
      <c r="U20" s="15">
        <f t="shared" si="1"/>
        <v>790.0769230769231</v>
      </c>
      <c r="V20" s="77">
        <f t="shared" si="2"/>
        <v>114395</v>
      </c>
      <c r="W20" s="77">
        <v>21986</v>
      </c>
      <c r="X20" s="78">
        <f t="shared" si="3"/>
        <v>24140</v>
      </c>
    </row>
    <row r="21" spans="1:24" ht="12.75">
      <c r="A21" s="74">
        <v>8</v>
      </c>
      <c r="B21" s="74">
        <v>7</v>
      </c>
      <c r="C21" s="4" t="s">
        <v>60</v>
      </c>
      <c r="D21" s="16" t="s">
        <v>43</v>
      </c>
      <c r="E21" s="16" t="s">
        <v>44</v>
      </c>
      <c r="F21" s="38">
        <v>5</v>
      </c>
      <c r="G21" s="38">
        <v>6</v>
      </c>
      <c r="H21" s="15">
        <v>6641</v>
      </c>
      <c r="I21" s="15">
        <v>11090</v>
      </c>
      <c r="J21" s="15">
        <v>1468</v>
      </c>
      <c r="K21" s="15">
        <v>2438</v>
      </c>
      <c r="L21" s="65">
        <f t="shared" si="4"/>
        <v>-40.11722272317403</v>
      </c>
      <c r="M21" s="15">
        <f t="shared" si="0"/>
        <v>1106.8333333333333</v>
      </c>
      <c r="N21" s="75">
        <v>6</v>
      </c>
      <c r="O21" s="15">
        <v>8960</v>
      </c>
      <c r="P21" s="15">
        <v>16603</v>
      </c>
      <c r="Q21" s="15">
        <v>2114</v>
      </c>
      <c r="R21" s="15">
        <v>4025</v>
      </c>
      <c r="S21" s="65">
        <f t="shared" si="5"/>
        <v>-46.03384930434259</v>
      </c>
      <c r="T21" s="77">
        <v>84091</v>
      </c>
      <c r="U21" s="15">
        <f t="shared" si="1"/>
        <v>1493.3333333333333</v>
      </c>
      <c r="V21" s="77">
        <f t="shared" si="2"/>
        <v>93051</v>
      </c>
      <c r="W21" s="77">
        <v>20651</v>
      </c>
      <c r="X21" s="78">
        <f t="shared" si="3"/>
        <v>22765</v>
      </c>
    </row>
    <row r="22" spans="1:24" ht="12.75">
      <c r="A22" s="74">
        <v>9</v>
      </c>
      <c r="B22" s="74">
        <v>6</v>
      </c>
      <c r="C22" s="4" t="s">
        <v>54</v>
      </c>
      <c r="D22" s="16" t="s">
        <v>45</v>
      </c>
      <c r="E22" s="16" t="s">
        <v>42</v>
      </c>
      <c r="F22" s="38">
        <v>10</v>
      </c>
      <c r="G22" s="38">
        <v>21</v>
      </c>
      <c r="H22" s="25">
        <v>6812</v>
      </c>
      <c r="I22" s="25">
        <v>14119</v>
      </c>
      <c r="J22" s="25">
        <v>1720</v>
      </c>
      <c r="K22" s="25">
        <v>2779</v>
      </c>
      <c r="L22" s="65">
        <f t="shared" si="4"/>
        <v>-51.75295700828671</v>
      </c>
      <c r="M22" s="15">
        <f t="shared" si="0"/>
        <v>324.3809523809524</v>
      </c>
      <c r="N22" s="39">
        <v>21</v>
      </c>
      <c r="O22" s="15">
        <v>8393</v>
      </c>
      <c r="P22" s="15">
        <v>19344</v>
      </c>
      <c r="Q22" s="15">
        <v>2084</v>
      </c>
      <c r="R22" s="15">
        <v>4179</v>
      </c>
      <c r="S22" s="65">
        <f t="shared" si="5"/>
        <v>-56.61186931348222</v>
      </c>
      <c r="T22" s="77">
        <v>887442</v>
      </c>
      <c r="U22" s="15">
        <f t="shared" si="1"/>
        <v>399.6666666666667</v>
      </c>
      <c r="V22" s="77">
        <f t="shared" si="2"/>
        <v>895835</v>
      </c>
      <c r="W22" s="77">
        <v>191256</v>
      </c>
      <c r="X22" s="78">
        <f t="shared" si="3"/>
        <v>193340</v>
      </c>
    </row>
    <row r="23" spans="1:24" ht="12.75">
      <c r="A23" s="74">
        <v>10</v>
      </c>
      <c r="B23" s="74">
        <v>8</v>
      </c>
      <c r="C23" s="4" t="s">
        <v>56</v>
      </c>
      <c r="D23" s="16" t="s">
        <v>43</v>
      </c>
      <c r="E23" s="16" t="s">
        <v>44</v>
      </c>
      <c r="F23" s="38">
        <v>8</v>
      </c>
      <c r="G23" s="38">
        <v>10</v>
      </c>
      <c r="H23" s="25">
        <v>3403</v>
      </c>
      <c r="I23" s="25">
        <v>4755</v>
      </c>
      <c r="J23" s="83">
        <v>741</v>
      </c>
      <c r="K23" s="83">
        <v>1010</v>
      </c>
      <c r="L23" s="65">
        <f t="shared" si="4"/>
        <v>-28.433228180862244</v>
      </c>
      <c r="M23" s="15">
        <f t="shared" si="0"/>
        <v>340.3</v>
      </c>
      <c r="N23" s="38">
        <v>10</v>
      </c>
      <c r="O23" s="23">
        <v>4213</v>
      </c>
      <c r="P23" s="23">
        <v>7261</v>
      </c>
      <c r="Q23" s="23">
        <v>934</v>
      </c>
      <c r="R23" s="23">
        <v>1642</v>
      </c>
      <c r="S23" s="65">
        <f t="shared" si="5"/>
        <v>-41.97768902355048</v>
      </c>
      <c r="T23" s="77">
        <v>236860</v>
      </c>
      <c r="U23" s="15">
        <f t="shared" si="1"/>
        <v>421.3</v>
      </c>
      <c r="V23" s="77">
        <f t="shared" si="2"/>
        <v>241073</v>
      </c>
      <c r="W23" s="79">
        <v>60675</v>
      </c>
      <c r="X23" s="78">
        <f t="shared" si="3"/>
        <v>61609</v>
      </c>
    </row>
    <row r="24" spans="1:24" ht="12.75">
      <c r="A24" s="74">
        <v>11</v>
      </c>
      <c r="B24" s="74">
        <v>9</v>
      </c>
      <c r="C24" s="4" t="s">
        <v>53</v>
      </c>
      <c r="D24" s="16" t="s">
        <v>43</v>
      </c>
      <c r="E24" s="16" t="s">
        <v>44</v>
      </c>
      <c r="F24" s="38">
        <v>13</v>
      </c>
      <c r="G24" s="38">
        <v>6</v>
      </c>
      <c r="H24" s="25">
        <v>2770</v>
      </c>
      <c r="I24" s="25">
        <v>2927</v>
      </c>
      <c r="J24" s="83">
        <v>599</v>
      </c>
      <c r="K24" s="83">
        <v>628</v>
      </c>
      <c r="L24" s="65">
        <f t="shared" si="4"/>
        <v>-5.363853775196446</v>
      </c>
      <c r="M24" s="15">
        <f t="shared" si="0"/>
        <v>461.6666666666667</v>
      </c>
      <c r="N24" s="75">
        <v>6</v>
      </c>
      <c r="O24" s="15">
        <v>3565</v>
      </c>
      <c r="P24" s="15">
        <v>4542</v>
      </c>
      <c r="Q24" s="15">
        <v>787</v>
      </c>
      <c r="R24" s="15">
        <v>1039</v>
      </c>
      <c r="S24" s="65">
        <f t="shared" si="5"/>
        <v>-21.510347864376925</v>
      </c>
      <c r="T24" s="85">
        <v>238411</v>
      </c>
      <c r="U24" s="15">
        <f t="shared" si="1"/>
        <v>594.1666666666666</v>
      </c>
      <c r="V24" s="77">
        <f t="shared" si="2"/>
        <v>241976</v>
      </c>
      <c r="W24" s="79">
        <v>58727</v>
      </c>
      <c r="X24" s="78">
        <f t="shared" si="3"/>
        <v>59514</v>
      </c>
    </row>
    <row r="25" spans="1:24" ht="12.75" customHeight="1">
      <c r="A25" s="52">
        <v>12</v>
      </c>
      <c r="B25" s="74" t="s">
        <v>59</v>
      </c>
      <c r="C25" s="4" t="s">
        <v>75</v>
      </c>
      <c r="D25" s="16" t="s">
        <v>46</v>
      </c>
      <c r="E25" s="16" t="s">
        <v>44</v>
      </c>
      <c r="F25" s="38">
        <v>1</v>
      </c>
      <c r="G25" s="38">
        <v>1</v>
      </c>
      <c r="H25" s="25">
        <v>1683</v>
      </c>
      <c r="I25" s="25"/>
      <c r="J25" s="25">
        <v>415</v>
      </c>
      <c r="K25" s="25"/>
      <c r="L25" s="65"/>
      <c r="M25" s="15">
        <f t="shared" si="0"/>
        <v>1683</v>
      </c>
      <c r="N25" s="38">
        <v>1</v>
      </c>
      <c r="O25" s="15">
        <v>2565</v>
      </c>
      <c r="P25" s="15"/>
      <c r="Q25" s="25">
        <v>618</v>
      </c>
      <c r="R25" s="25"/>
      <c r="S25" s="65"/>
      <c r="T25" s="94">
        <v>337</v>
      </c>
      <c r="U25" s="15">
        <f t="shared" si="1"/>
        <v>2565</v>
      </c>
      <c r="V25" s="77">
        <f t="shared" si="2"/>
        <v>2902</v>
      </c>
      <c r="W25" s="77">
        <v>270</v>
      </c>
      <c r="X25" s="78">
        <f t="shared" si="3"/>
        <v>888</v>
      </c>
    </row>
    <row r="26" spans="1:24" ht="12.75" customHeight="1">
      <c r="A26" s="74">
        <v>13</v>
      </c>
      <c r="B26" s="74">
        <v>10</v>
      </c>
      <c r="C26" s="4" t="s">
        <v>55</v>
      </c>
      <c r="D26" s="16" t="s">
        <v>46</v>
      </c>
      <c r="E26" s="16" t="s">
        <v>44</v>
      </c>
      <c r="F26" s="38">
        <v>9</v>
      </c>
      <c r="G26" s="38">
        <v>10</v>
      </c>
      <c r="H26" s="15">
        <v>1261</v>
      </c>
      <c r="I26" s="15">
        <v>3165</v>
      </c>
      <c r="J26" s="91">
        <v>275</v>
      </c>
      <c r="K26" s="91">
        <v>683</v>
      </c>
      <c r="L26" s="65">
        <f>(H26/I26*100)-100</f>
        <v>-60.157977883096365</v>
      </c>
      <c r="M26" s="15">
        <f t="shared" si="0"/>
        <v>126.1</v>
      </c>
      <c r="N26" s="39">
        <v>10</v>
      </c>
      <c r="O26" s="15">
        <v>1861</v>
      </c>
      <c r="P26" s="15">
        <v>4288</v>
      </c>
      <c r="Q26" s="15">
        <v>418</v>
      </c>
      <c r="R26" s="15">
        <v>990</v>
      </c>
      <c r="S26" s="65">
        <f>(O26/P26*100)-100</f>
        <v>-56.59981343283582</v>
      </c>
      <c r="T26" s="79">
        <v>265583</v>
      </c>
      <c r="U26" s="15">
        <f t="shared" si="1"/>
        <v>186.1</v>
      </c>
      <c r="V26" s="77">
        <f t="shared" si="2"/>
        <v>267444</v>
      </c>
      <c r="W26" s="77">
        <v>69041</v>
      </c>
      <c r="X26" s="78">
        <f t="shared" si="3"/>
        <v>69459</v>
      </c>
    </row>
    <row r="27" spans="1:24" ht="12.75">
      <c r="A27" s="74">
        <v>14</v>
      </c>
      <c r="B27" s="74">
        <v>11</v>
      </c>
      <c r="C27" s="4" t="s">
        <v>57</v>
      </c>
      <c r="D27" s="16" t="s">
        <v>46</v>
      </c>
      <c r="E27" s="16" t="s">
        <v>47</v>
      </c>
      <c r="F27" s="38">
        <v>7</v>
      </c>
      <c r="G27" s="38">
        <v>2</v>
      </c>
      <c r="H27" s="25">
        <v>638</v>
      </c>
      <c r="I27" s="25">
        <v>755</v>
      </c>
      <c r="J27" s="25">
        <v>134</v>
      </c>
      <c r="K27" s="25">
        <v>156</v>
      </c>
      <c r="L27" s="65">
        <f>(H27/I27*100)-100</f>
        <v>-15.496688741721854</v>
      </c>
      <c r="M27" s="15">
        <f t="shared" si="0"/>
        <v>319</v>
      </c>
      <c r="N27" s="75">
        <v>2</v>
      </c>
      <c r="O27" s="15">
        <v>958</v>
      </c>
      <c r="P27" s="15">
        <v>1472</v>
      </c>
      <c r="Q27" s="15">
        <v>215</v>
      </c>
      <c r="R27" s="15">
        <v>333</v>
      </c>
      <c r="S27" s="67">
        <f>(O27/P27*100)-100</f>
        <v>-34.91847826086956</v>
      </c>
      <c r="T27" s="77">
        <v>18377</v>
      </c>
      <c r="U27" s="15">
        <f t="shared" si="1"/>
        <v>479</v>
      </c>
      <c r="V27" s="77">
        <f t="shared" si="2"/>
        <v>19335</v>
      </c>
      <c r="W27" s="79">
        <v>4089</v>
      </c>
      <c r="X27" s="78">
        <f t="shared" si="3"/>
        <v>4304</v>
      </c>
    </row>
    <row r="28" spans="1:24" ht="12.75">
      <c r="A28" s="74">
        <v>15</v>
      </c>
      <c r="B28" s="52">
        <v>12</v>
      </c>
      <c r="C28" s="4" t="s">
        <v>64</v>
      </c>
      <c r="D28" s="16" t="s">
        <v>46</v>
      </c>
      <c r="E28" s="16" t="s">
        <v>47</v>
      </c>
      <c r="F28" s="38">
        <v>3</v>
      </c>
      <c r="G28" s="38">
        <v>2</v>
      </c>
      <c r="H28" s="25">
        <v>345</v>
      </c>
      <c r="I28" s="25">
        <v>1027</v>
      </c>
      <c r="J28" s="92">
        <v>82</v>
      </c>
      <c r="K28" s="92">
        <v>223</v>
      </c>
      <c r="L28" s="65">
        <f>(H28/I28*100)-100</f>
        <v>-66.40701071080818</v>
      </c>
      <c r="M28" s="15">
        <f t="shared" si="0"/>
        <v>172.5</v>
      </c>
      <c r="N28" s="75">
        <v>2</v>
      </c>
      <c r="O28" s="23">
        <v>458</v>
      </c>
      <c r="P28" s="23">
        <v>1404</v>
      </c>
      <c r="Q28" s="23">
        <v>117</v>
      </c>
      <c r="R28" s="23">
        <v>327</v>
      </c>
      <c r="S28" s="65">
        <f>(O28/P28*100)-100</f>
        <v>-67.37891737891738</v>
      </c>
      <c r="T28" s="77">
        <v>4297</v>
      </c>
      <c r="U28" s="15">
        <f t="shared" si="1"/>
        <v>229</v>
      </c>
      <c r="V28" s="77">
        <f t="shared" si="2"/>
        <v>4755</v>
      </c>
      <c r="W28" s="79">
        <v>1033</v>
      </c>
      <c r="X28" s="78">
        <f t="shared" si="3"/>
        <v>1150</v>
      </c>
    </row>
    <row r="29" spans="1:24" ht="12.75">
      <c r="A29" s="74">
        <v>16</v>
      </c>
      <c r="B29" s="74">
        <v>15</v>
      </c>
      <c r="C29" s="4" t="s">
        <v>61</v>
      </c>
      <c r="D29" s="16" t="s">
        <v>46</v>
      </c>
      <c r="E29" s="16" t="s">
        <v>47</v>
      </c>
      <c r="F29" s="38">
        <v>5</v>
      </c>
      <c r="G29" s="38">
        <v>1</v>
      </c>
      <c r="H29" s="25">
        <v>172</v>
      </c>
      <c r="I29" s="25">
        <v>186</v>
      </c>
      <c r="J29" s="15">
        <v>35</v>
      </c>
      <c r="K29" s="15">
        <v>38</v>
      </c>
      <c r="L29" s="65">
        <f>(H29/I29*100)-100</f>
        <v>-7.5268817204301115</v>
      </c>
      <c r="M29" s="15">
        <f t="shared" si="0"/>
        <v>172</v>
      </c>
      <c r="N29" s="39">
        <v>1</v>
      </c>
      <c r="O29" s="15">
        <v>227</v>
      </c>
      <c r="P29" s="15">
        <v>326</v>
      </c>
      <c r="Q29" s="15">
        <v>47</v>
      </c>
      <c r="R29" s="15">
        <v>75</v>
      </c>
      <c r="S29" s="65">
        <f>(O29/P29*100)-100</f>
        <v>-30.368098159509202</v>
      </c>
      <c r="T29" s="77">
        <v>3943</v>
      </c>
      <c r="U29" s="15">
        <f t="shared" si="1"/>
        <v>227</v>
      </c>
      <c r="V29" s="77">
        <f t="shared" si="2"/>
        <v>4170</v>
      </c>
      <c r="W29" s="79">
        <v>856</v>
      </c>
      <c r="X29" s="78">
        <f t="shared" si="3"/>
        <v>903</v>
      </c>
    </row>
    <row r="30" spans="1:24" ht="12.75">
      <c r="A30" s="74">
        <v>17</v>
      </c>
      <c r="B30" s="74"/>
      <c r="C30" s="4"/>
      <c r="D30" s="16"/>
      <c r="E30" s="16"/>
      <c r="F30" s="38"/>
      <c r="G30" s="38"/>
      <c r="H30" s="15"/>
      <c r="I30" s="15"/>
      <c r="J30" s="25"/>
      <c r="K30" s="25"/>
      <c r="L30" s="65"/>
      <c r="M30" s="15"/>
      <c r="N30" s="75"/>
      <c r="O30" s="15"/>
      <c r="P30" s="15"/>
      <c r="Q30" s="15"/>
      <c r="R30" s="15"/>
      <c r="S30" s="65"/>
      <c r="T30" s="84"/>
      <c r="U30" s="15"/>
      <c r="V30" s="77"/>
      <c r="W30" s="77"/>
      <c r="X30" s="78"/>
    </row>
    <row r="31" spans="1:24" ht="12.75">
      <c r="A31" s="74">
        <v>18</v>
      </c>
      <c r="B31" s="74"/>
      <c r="C31" s="4"/>
      <c r="D31" s="16"/>
      <c r="E31" s="16"/>
      <c r="F31" s="38"/>
      <c r="G31" s="38"/>
      <c r="H31" s="25"/>
      <c r="I31" s="25"/>
      <c r="J31" s="25"/>
      <c r="K31" s="25"/>
      <c r="L31" s="65"/>
      <c r="M31" s="15"/>
      <c r="N31" s="75"/>
      <c r="O31" s="23"/>
      <c r="P31" s="23"/>
      <c r="Q31" s="23"/>
      <c r="R31" s="23"/>
      <c r="S31" s="65"/>
      <c r="T31" s="84"/>
      <c r="U31" s="15"/>
      <c r="V31" s="77"/>
      <c r="W31" s="77"/>
      <c r="X31" s="78"/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15"/>
      <c r="K32" s="15"/>
      <c r="L32" s="65"/>
      <c r="M32" s="15"/>
      <c r="N32" s="75"/>
      <c r="O32" s="23"/>
      <c r="P32" s="23"/>
      <c r="Q32" s="23"/>
      <c r="R32" s="23"/>
      <c r="S32" s="67"/>
      <c r="T32" s="84"/>
      <c r="U32" s="15"/>
      <c r="V32" s="77"/>
      <c r="W32" s="77"/>
      <c r="X32" s="78"/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90"/>
      <c r="K33" s="90"/>
      <c r="L33" s="65"/>
      <c r="M33" s="15"/>
      <c r="N33" s="75"/>
      <c r="O33" s="23"/>
      <c r="P33" s="23"/>
      <c r="Q33" s="23"/>
      <c r="R33" s="23"/>
      <c r="S33" s="65"/>
      <c r="T33" s="84"/>
      <c r="U33" s="15"/>
      <c r="V33" s="77"/>
      <c r="W33" s="77"/>
      <c r="X33" s="78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113</v>
      </c>
      <c r="H34" s="32">
        <f>SUM(H14:H33)</f>
        <v>174607</v>
      </c>
      <c r="I34" s="32">
        <v>143154</v>
      </c>
      <c r="J34" s="32">
        <f>SUM(J14:J33)</f>
        <v>36042</v>
      </c>
      <c r="K34" s="32">
        <v>30580</v>
      </c>
      <c r="L34" s="70">
        <f>(H34/I34*100)-100</f>
        <v>21.97144334073795</v>
      </c>
      <c r="M34" s="33">
        <f>H34/G34</f>
        <v>1545.1946902654868</v>
      </c>
      <c r="N34" s="35">
        <f>SUM(N14:N33)</f>
        <v>113</v>
      </c>
      <c r="O34" s="32">
        <f>SUM(O14:O33)</f>
        <v>252139</v>
      </c>
      <c r="P34" s="32">
        <v>224823</v>
      </c>
      <c r="Q34" s="32">
        <f>SUM(Q14:Q33)</f>
        <v>54883</v>
      </c>
      <c r="R34" s="32">
        <v>52911</v>
      </c>
      <c r="S34" s="70">
        <f>(O34/P34*100)-100</f>
        <v>12.15000244636893</v>
      </c>
      <c r="T34" s="80">
        <f>SUM(T14:T33)</f>
        <v>2255151</v>
      </c>
      <c r="U34" s="33">
        <f>O34/N34</f>
        <v>2231.3185840707965</v>
      </c>
      <c r="V34" s="82">
        <f>SUM(V14:V33)</f>
        <v>2507290</v>
      </c>
      <c r="W34" s="81">
        <f>SUM(W14:W33)</f>
        <v>529694</v>
      </c>
      <c r="X34" s="36">
        <f>SUM(X14:X33)</f>
        <v>584577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04 - Sep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0.6845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03 - Sep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36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40066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THE FINAL DESTINATION</v>
      </c>
      <c r="D14" s="4" t="str">
        <f>'WEEKLY COMPETITIVE REPORT'!D14</f>
        <v>WB</v>
      </c>
      <c r="E14" s="4" t="str">
        <f>'WEEKLY COMPETITIVE REPORT'!E14</f>
        <v>Blitz</v>
      </c>
      <c r="F14" s="38">
        <f>'WEEKLY COMPETITIVE REPORT'!F14</f>
        <v>1</v>
      </c>
      <c r="G14" s="38">
        <f>'WEEKLY COMPETITIVE REPORT'!G14</f>
        <v>10</v>
      </c>
      <c r="H14" s="15">
        <f>'WEEKLY COMPETITIVE REPORT'!H14/X4</f>
        <v>68445.58071585099</v>
      </c>
      <c r="I14" s="15">
        <f>'WEEKLY COMPETITIVE REPORT'!I14/X4</f>
        <v>0</v>
      </c>
      <c r="J14" s="23">
        <f>'WEEKLY COMPETITIVE REPORT'!J14</f>
        <v>7838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6844.558071585098</v>
      </c>
      <c r="N14" s="38">
        <f>'WEEKLY COMPETITIVE REPORT'!N14</f>
        <v>10</v>
      </c>
      <c r="O14" s="15">
        <f>'WEEKLY COMPETITIVE REPORT'!O14/X4</f>
        <v>99488.67786705625</v>
      </c>
      <c r="P14" s="15">
        <f>'WEEKLY COMPETITIVE REPORT'!P14/X4</f>
        <v>0</v>
      </c>
      <c r="Q14" s="23">
        <f>'WEEKLY COMPETITIVE REPORT'!Q14</f>
        <v>12148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2505.4784514243975</v>
      </c>
      <c r="U14" s="15">
        <f aca="true" t="shared" si="1" ref="U14:U20">O14/N14</f>
        <v>9948.867786705625</v>
      </c>
      <c r="V14" s="26">
        <f aca="true" t="shared" si="2" ref="V14:V20">O14+T14</f>
        <v>101994.15631848064</v>
      </c>
      <c r="W14" s="23">
        <f>'WEEKLY COMPETITIVE REPORT'!W14</f>
        <v>373</v>
      </c>
      <c r="X14" s="57">
        <f>'WEEKLY COMPETITIVE REPORT'!X14</f>
        <v>12521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UGLY TRUTH</v>
      </c>
      <c r="D15" s="4" t="str">
        <f>'WEEKLY COMPETITIVE REPORT'!D15</f>
        <v>SONY</v>
      </c>
      <c r="E15" s="4" t="str">
        <f>'WEEKLY COMPETITIVE REPORT'!E15</f>
        <v>CF</v>
      </c>
      <c r="F15" s="38">
        <f>'WEEKLY COMPETITIVE REPORT'!F15</f>
        <v>1</v>
      </c>
      <c r="G15" s="38">
        <f>'WEEKLY COMPETITIVE REPORT'!G15</f>
        <v>7</v>
      </c>
      <c r="H15" s="15">
        <f>'WEEKLY COMPETITIVE REPORT'!H15/X4</f>
        <v>46515.704894083276</v>
      </c>
      <c r="I15" s="15">
        <f>'WEEKLY COMPETITIVE REPORT'!I15/X4</f>
        <v>0</v>
      </c>
      <c r="J15" s="23">
        <f>'WEEKLY COMPETITIVE REPORT'!J15</f>
        <v>7005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6645.100699154754</v>
      </c>
      <c r="N15" s="38">
        <f>'WEEKLY COMPETITIVE REPORT'!N15</f>
        <v>7</v>
      </c>
      <c r="O15" s="15">
        <f>'WEEKLY COMPETITIVE REPORT'!O15/X4</f>
        <v>74165.08400292184</v>
      </c>
      <c r="P15" s="15">
        <f>'WEEKLY COMPETITIVE REPORT'!P15/X4</f>
        <v>0</v>
      </c>
      <c r="Q15" s="23">
        <f>'WEEKLY COMPETITIVE REPORT'!Q15</f>
        <v>12037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16498.1738495252</v>
      </c>
      <c r="U15" s="15">
        <f t="shared" si="1"/>
        <v>10595.012000417406</v>
      </c>
      <c r="V15" s="26">
        <f t="shared" si="2"/>
        <v>90663.25785244704</v>
      </c>
      <c r="W15" s="23">
        <f>'WEEKLY COMPETITIVE REPORT'!W15</f>
        <v>2533</v>
      </c>
      <c r="X15" s="57">
        <f>'WEEKLY COMPETITIVE REPORT'!X15</f>
        <v>14570</v>
      </c>
    </row>
    <row r="16" spans="1:24" ht="12.75">
      <c r="A16" s="51">
        <v>3</v>
      </c>
      <c r="B16" s="4">
        <f>'WEEKLY COMPETITIVE REPORT'!B16</f>
        <v>1</v>
      </c>
      <c r="C16" s="4" t="str">
        <f>'WEEKLY COMPETITIVE REPORT'!C16</f>
        <v>INGLOURIOUS BASTERDS</v>
      </c>
      <c r="D16" s="4" t="str">
        <f>'WEEKLY COMPETITIVE REPORT'!D16</f>
        <v>UNI</v>
      </c>
      <c r="E16" s="4" t="str">
        <f>'WEEKLY COMPETITIVE REPORT'!E16</f>
        <v>Karantanija</v>
      </c>
      <c r="F16" s="38">
        <f>'WEEKLY COMPETITIVE REPORT'!F16</f>
        <v>3</v>
      </c>
      <c r="G16" s="38">
        <f>'WEEKLY COMPETITIVE REPORT'!G16</f>
        <v>7</v>
      </c>
      <c r="H16" s="15">
        <f>'WEEKLY COMPETITIVE REPORT'!H16/X4</f>
        <v>38514.24397370344</v>
      </c>
      <c r="I16" s="15">
        <f>'WEEKLY COMPETITIVE REPORT'!I16/X4</f>
        <v>51032.87070854638</v>
      </c>
      <c r="J16" s="23">
        <f>'WEEKLY COMPETITIVE REPORT'!J16</f>
        <v>5432</v>
      </c>
      <c r="K16" s="23">
        <f>'WEEKLY COMPETITIVE REPORT'!K16</f>
        <v>7304</v>
      </c>
      <c r="L16" s="65">
        <f>'WEEKLY COMPETITIVE REPORT'!L16</f>
        <v>-24.53051643192488</v>
      </c>
      <c r="M16" s="15">
        <f t="shared" si="0"/>
        <v>5502.034853386205</v>
      </c>
      <c r="N16" s="38">
        <f>'WEEKLY COMPETITIVE REPORT'!N16</f>
        <v>7</v>
      </c>
      <c r="O16" s="15">
        <f>'WEEKLY COMPETITIVE REPORT'!O16/X4</f>
        <v>58436.81519357195</v>
      </c>
      <c r="P16" s="15">
        <f>'WEEKLY COMPETITIVE REPORT'!P16/X4</f>
        <v>88132.94375456538</v>
      </c>
      <c r="Q16" s="23">
        <f>'WEEKLY COMPETITIVE REPORT'!Q16</f>
        <v>8783</v>
      </c>
      <c r="R16" s="23">
        <f>'WEEKLY COMPETITIVE REPORT'!R16</f>
        <v>13949</v>
      </c>
      <c r="S16" s="65">
        <f>'WEEKLY COMPETITIVE REPORT'!S16</f>
        <v>-33.69469723341125</v>
      </c>
      <c r="T16" s="15">
        <f>'WEEKLY COMPETITIVE REPORT'!T16/X4</f>
        <v>188861.9430241052</v>
      </c>
      <c r="U16" s="15">
        <f t="shared" si="1"/>
        <v>8348.116456224565</v>
      </c>
      <c r="V16" s="26">
        <f t="shared" si="2"/>
        <v>247298.75821767712</v>
      </c>
      <c r="W16" s="23">
        <f>'WEEKLY COMPETITIVE REPORT'!W16</f>
        <v>30094</v>
      </c>
      <c r="X16" s="57">
        <f>'WEEKLY COMPETITIVE REPORT'!X16</f>
        <v>38877</v>
      </c>
    </row>
    <row r="17" spans="1:24" ht="12.75">
      <c r="A17" s="51">
        <v>4</v>
      </c>
      <c r="B17" s="4">
        <f>'WEEKLY COMPETITIVE REPORT'!B17</f>
        <v>2</v>
      </c>
      <c r="C17" s="4" t="str">
        <f>'WEEKLY COMPETITIVE REPORT'!C17</f>
        <v>THE PROPOSAL</v>
      </c>
      <c r="D17" s="4" t="str">
        <f>'WEEKLY COMPETITIVE REPORT'!D17</f>
        <v>WDI</v>
      </c>
      <c r="E17" s="4" t="str">
        <f>'WEEKLY COMPETITIVE REPORT'!E17</f>
        <v>CENEX</v>
      </c>
      <c r="F17" s="38">
        <f>'WEEKLY COMPETITIVE REPORT'!F17</f>
        <v>6</v>
      </c>
      <c r="G17" s="38">
        <f>'WEEKLY COMPETITIVE REPORT'!G17</f>
        <v>8</v>
      </c>
      <c r="H17" s="15">
        <f>'WEEKLY COMPETITIVE REPORT'!H17/X4</f>
        <v>19529.583637691747</v>
      </c>
      <c r="I17" s="15">
        <f>'WEEKLY COMPETITIVE REPORT'!I17/X4</f>
        <v>31269.53981008035</v>
      </c>
      <c r="J17" s="23">
        <f>'WEEKLY COMPETITIVE REPORT'!J17</f>
        <v>3086</v>
      </c>
      <c r="K17" s="23">
        <f>'WEEKLY COMPETITIVE REPORT'!K17</f>
        <v>4898</v>
      </c>
      <c r="L17" s="65">
        <f>'WEEKLY COMPETITIVE REPORT'!L17</f>
        <v>-37.54438422724724</v>
      </c>
      <c r="M17" s="15">
        <f t="shared" si="0"/>
        <v>2441.1979547114684</v>
      </c>
      <c r="N17" s="38">
        <f>'WEEKLY COMPETITIVE REPORT'!N17</f>
        <v>8</v>
      </c>
      <c r="O17" s="15">
        <f>'WEEKLY COMPETITIVE REPORT'!O17/X4</f>
        <v>26518.62673484295</v>
      </c>
      <c r="P17" s="15">
        <f>'WEEKLY COMPETITIVE REPORT'!P17/X4</f>
        <v>47041.63623082542</v>
      </c>
      <c r="Q17" s="23">
        <f>'WEEKLY COMPETITIVE REPORT'!Q17</f>
        <v>4447</v>
      </c>
      <c r="R17" s="23">
        <f>'WEEKLY COMPETITIVE REPORT'!R17</f>
        <v>8020</v>
      </c>
      <c r="S17" s="65">
        <f>'WEEKLY COMPETITIVE REPORT'!S17</f>
        <v>-43.62732919254658</v>
      </c>
      <c r="T17" s="15">
        <f>'WEEKLY COMPETITIVE REPORT'!T17/X4</f>
        <v>316873.63038714393</v>
      </c>
      <c r="U17" s="15">
        <f t="shared" si="1"/>
        <v>3314.8283418553688</v>
      </c>
      <c r="V17" s="26">
        <f t="shared" si="2"/>
        <v>343392.2571219869</v>
      </c>
      <c r="W17" s="23">
        <f>'WEEKLY COMPETITIVE REPORT'!W17</f>
        <v>54385</v>
      </c>
      <c r="X17" s="57">
        <f>'WEEKLY COMPETITIVE REPORT'!X17</f>
        <v>58832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GARFIELD'S FUN FEST</v>
      </c>
      <c r="D18" s="4" t="str">
        <f>'WEEKLY COMPETITIVE REPORT'!D18</f>
        <v>INDEP</v>
      </c>
      <c r="E18" s="4" t="str">
        <f>'WEEKLY COMPETITIVE REPORT'!E18</f>
        <v>Kolosej</v>
      </c>
      <c r="F18" s="38">
        <f>'WEEKLY COMPETITIVE REPORT'!F18</f>
        <v>2</v>
      </c>
      <c r="G18" s="38">
        <f>'WEEKLY COMPETITIVE REPORT'!G18</f>
        <v>5</v>
      </c>
      <c r="H18" s="15">
        <f>'WEEKLY COMPETITIVE REPORT'!H18/X4</f>
        <v>21722.425127830535</v>
      </c>
      <c r="I18" s="15">
        <f>'WEEKLY COMPETITIVE REPORT'!I18/X4</f>
        <v>29086.92476260044</v>
      </c>
      <c r="J18" s="23">
        <f>'WEEKLY COMPETITIVE REPORT'!J18</f>
        <v>3523</v>
      </c>
      <c r="K18" s="23">
        <f>'WEEKLY COMPETITIVE REPORT'!K18</f>
        <v>4591</v>
      </c>
      <c r="L18" s="65">
        <f>'WEEKLY COMPETITIVE REPORT'!L18</f>
        <v>-25.318935208437978</v>
      </c>
      <c r="M18" s="15">
        <f t="shared" si="0"/>
        <v>4344.485025566107</v>
      </c>
      <c r="N18" s="38">
        <f>'WEEKLY COMPETITIVE REPORT'!N18</f>
        <v>5</v>
      </c>
      <c r="O18" s="15">
        <f>'WEEKLY COMPETITIVE REPORT'!O18/X4</f>
        <v>26410.518626734844</v>
      </c>
      <c r="P18" s="15">
        <f>'WEEKLY COMPETITIVE REPORT'!P18/X4</f>
        <v>46055.51497443389</v>
      </c>
      <c r="Q18" s="23">
        <f>'WEEKLY COMPETITIVE REPORT'!Q18</f>
        <v>4431</v>
      </c>
      <c r="R18" s="23">
        <f>'WEEKLY COMPETITIVE REPORT'!R18</f>
        <v>8135</v>
      </c>
      <c r="S18" s="65">
        <f>'WEEKLY COMPETITIVE REPORT'!S18</f>
        <v>-42.65503568596352</v>
      </c>
      <c r="T18" s="15">
        <f>'WEEKLY COMPETITIVE REPORT'!T18/X4</f>
        <v>46140.24835646457</v>
      </c>
      <c r="U18" s="15">
        <f t="shared" si="1"/>
        <v>5282.1037253469685</v>
      </c>
      <c r="V18" s="26">
        <f t="shared" si="2"/>
        <v>72550.76698319941</v>
      </c>
      <c r="W18" s="23">
        <f>'WEEKLY COMPETITIVE REPORT'!W18</f>
        <v>8721</v>
      </c>
      <c r="X18" s="57">
        <f>'WEEKLY COMPETITIVE REPORT'!X18</f>
        <v>13152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COCO AVANT CHANEL</v>
      </c>
      <c r="D19" s="4" t="str">
        <f>'WEEKLY COMPETITIVE REPORT'!D19</f>
        <v>INDEP</v>
      </c>
      <c r="E19" s="4" t="str">
        <f>'WEEKLY COMPETITIVE REPORT'!E19</f>
        <v>CF</v>
      </c>
      <c r="F19" s="38">
        <f>'WEEKLY COMPETITIVE REPORT'!F19</f>
        <v>2</v>
      </c>
      <c r="G19" s="38">
        <f>'WEEKLY COMPETITIVE REPORT'!G19</f>
        <v>4</v>
      </c>
      <c r="H19" s="15">
        <f>'WEEKLY COMPETITIVE REPORT'!H19/X4</f>
        <v>13960.55514974434</v>
      </c>
      <c r="I19" s="15">
        <f>'WEEKLY COMPETITIVE REPORT'!I19/X4</f>
        <v>16892.622352081813</v>
      </c>
      <c r="J19" s="23">
        <f>'WEEKLY COMPETITIVE REPORT'!J19</f>
        <v>2047</v>
      </c>
      <c r="K19" s="23">
        <f>'WEEKLY COMPETITIVE REPORT'!K19</f>
        <v>2489</v>
      </c>
      <c r="L19" s="65">
        <f>'WEEKLY COMPETITIVE REPORT'!L19</f>
        <v>-17.357087261091408</v>
      </c>
      <c r="M19" s="15">
        <f t="shared" si="0"/>
        <v>3490.138787436085</v>
      </c>
      <c r="N19" s="38">
        <f>'WEEKLY COMPETITIVE REPORT'!N19</f>
        <v>4</v>
      </c>
      <c r="O19" s="15">
        <f>'WEEKLY COMPETITIVE REPORT'!O19/X4</f>
        <v>22749.45215485756</v>
      </c>
      <c r="P19" s="15">
        <f>'WEEKLY COMPETITIVE REPORT'!P19/X4</f>
        <v>28715.850986121255</v>
      </c>
      <c r="Q19" s="23">
        <f>'WEEKLY COMPETITIVE REPORT'!Q19</f>
        <v>3549</v>
      </c>
      <c r="R19" s="23">
        <f>'WEEKLY COMPETITIVE REPORT'!R19</f>
        <v>4722</v>
      </c>
      <c r="S19" s="65">
        <f>'WEEKLY COMPETITIVE REPORT'!S19</f>
        <v>-20.777370777370777</v>
      </c>
      <c r="T19" s="15">
        <f>'WEEKLY COMPETITIVE REPORT'!T19/X4</f>
        <v>30560.99342585829</v>
      </c>
      <c r="U19" s="15">
        <f t="shared" si="1"/>
        <v>5687.36303871439</v>
      </c>
      <c r="V19" s="26">
        <f t="shared" si="2"/>
        <v>53310.44558071585</v>
      </c>
      <c r="W19" s="23">
        <f>'WEEKLY COMPETITIVE REPORT'!W19</f>
        <v>5004</v>
      </c>
      <c r="X19" s="57">
        <f>'WEEKLY COMPETITIVE REPORT'!X19</f>
        <v>8553</v>
      </c>
    </row>
    <row r="20" spans="1:24" ht="12.75">
      <c r="A20" s="52">
        <v>7</v>
      </c>
      <c r="B20" s="4">
        <f>'WEEKLY COMPETITIVE REPORT'!B20</f>
        <v>4</v>
      </c>
      <c r="C20" s="4" t="str">
        <f>'WEEKLY COMPETITIVE REPORT'!C20</f>
        <v>G-FORCE</v>
      </c>
      <c r="D20" s="4" t="str">
        <f>'WEEKLY COMPETITIVE REPORT'!D20</f>
        <v>WDI</v>
      </c>
      <c r="E20" s="4" t="str">
        <f>'WEEKLY COMPETITIVE REPORT'!E20</f>
        <v>CENEX</v>
      </c>
      <c r="F20" s="38">
        <f>'WEEKLY COMPETITIVE REPORT'!F20</f>
        <v>4</v>
      </c>
      <c r="G20" s="38">
        <f>'WEEKLY COMPETITIVE REPORT'!G20</f>
        <v>13</v>
      </c>
      <c r="H20" s="15">
        <f>'WEEKLY COMPETITIVE REPORT'!H20/X4</f>
        <v>11738.495252008766</v>
      </c>
      <c r="I20" s="15">
        <f>'WEEKLY COMPETITIVE REPORT'!I20/X4</f>
        <v>23252.008765522278</v>
      </c>
      <c r="J20" s="23">
        <f>'WEEKLY COMPETITIVE REPORT'!J20</f>
        <v>1642</v>
      </c>
      <c r="K20" s="23">
        <f>'WEEKLY COMPETITIVE REPORT'!K20</f>
        <v>3034</v>
      </c>
      <c r="L20" s="65">
        <f>'WEEKLY COMPETITIVE REPORT'!L20</f>
        <v>-49.51621010304097</v>
      </c>
      <c r="M20" s="15">
        <f t="shared" si="0"/>
        <v>902.9611732314436</v>
      </c>
      <c r="N20" s="38">
        <f>'WEEKLY COMPETITIVE REPORT'!N20</f>
        <v>13</v>
      </c>
      <c r="O20" s="15">
        <f>'WEEKLY COMPETITIVE REPORT'!O20/X4</f>
        <v>15005.113221329437</v>
      </c>
      <c r="P20" s="15">
        <f>'WEEKLY COMPETITIVE REPORT'!P20/X4</f>
        <v>35132.213294375455</v>
      </c>
      <c r="Q20" s="23">
        <f>'WEEKLY COMPETITIVE REPORT'!Q20</f>
        <v>2154</v>
      </c>
      <c r="R20" s="23">
        <f>'WEEKLY COMPETITIVE REPORT'!R20</f>
        <v>5063</v>
      </c>
      <c r="S20" s="65">
        <f>'WEEKLY COMPETITIVE REPORT'!S20</f>
        <v>-57.2895874916833</v>
      </c>
      <c r="T20" s="15">
        <f>'WEEKLY COMPETITIVE REPORT'!T20/X4</f>
        <v>152116.87363038716</v>
      </c>
      <c r="U20" s="15">
        <f t="shared" si="1"/>
        <v>1154.2394785638028</v>
      </c>
      <c r="V20" s="26">
        <f t="shared" si="2"/>
        <v>167121.9868517166</v>
      </c>
      <c r="W20" s="23">
        <f>'WEEKLY COMPETITIVE REPORT'!W20</f>
        <v>21986</v>
      </c>
      <c r="X20" s="57">
        <f>'WEEKLY COMPETITIVE REPORT'!X20</f>
        <v>24140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GHOSTS OF GIRLFRIENDS PAST</v>
      </c>
      <c r="D21" s="4" t="str">
        <f>'WEEKLY COMPETITIVE REPORT'!D21</f>
        <v>WB</v>
      </c>
      <c r="E21" s="4" t="str">
        <f>'WEEKLY COMPETITIVE REPORT'!E21</f>
        <v>Blitz</v>
      </c>
      <c r="F21" s="38">
        <f>'WEEKLY COMPETITIVE REPORT'!F21</f>
        <v>5</v>
      </c>
      <c r="G21" s="38">
        <f>'WEEKLY COMPETITIVE REPORT'!G21</f>
        <v>6</v>
      </c>
      <c r="H21" s="15">
        <f>'WEEKLY COMPETITIVE REPORT'!H21/X4</f>
        <v>9701.972242512784</v>
      </c>
      <c r="I21" s="15">
        <f>'WEEKLY COMPETITIVE REPORT'!I21/X4</f>
        <v>16201.607012417824</v>
      </c>
      <c r="J21" s="23">
        <f>'WEEKLY COMPETITIVE REPORT'!J21</f>
        <v>1468</v>
      </c>
      <c r="K21" s="23">
        <f>'WEEKLY COMPETITIVE REPORT'!K21</f>
        <v>2438</v>
      </c>
      <c r="L21" s="65">
        <f>'WEEKLY COMPETITIVE REPORT'!L21</f>
        <v>-40.11722272317403</v>
      </c>
      <c r="M21" s="15">
        <f aca="true" t="shared" si="3" ref="M21:M33">H21/G21</f>
        <v>1616.9953737521307</v>
      </c>
      <c r="N21" s="38">
        <f>'WEEKLY COMPETITIVE REPORT'!N21</f>
        <v>6</v>
      </c>
      <c r="O21" s="15">
        <f>'WEEKLY COMPETITIVE REPORT'!O21/X4</f>
        <v>13089.846603360116</v>
      </c>
      <c r="P21" s="15">
        <f>'WEEKLY COMPETITIVE REPORT'!P21/X4</f>
        <v>24255.66106647188</v>
      </c>
      <c r="Q21" s="23">
        <f>'WEEKLY COMPETITIVE REPORT'!Q21</f>
        <v>2114</v>
      </c>
      <c r="R21" s="23">
        <f>'WEEKLY COMPETITIVE REPORT'!R21</f>
        <v>4025</v>
      </c>
      <c r="S21" s="65">
        <f>'WEEKLY COMPETITIVE REPORT'!S21</f>
        <v>-46.03384930434259</v>
      </c>
      <c r="T21" s="15">
        <f>'WEEKLY COMPETITIVE REPORT'!T21/X4</f>
        <v>122850.25566106648</v>
      </c>
      <c r="U21" s="15">
        <f aca="true" t="shared" si="4" ref="U21:U33">O21/N21</f>
        <v>2181.6411005600194</v>
      </c>
      <c r="V21" s="26">
        <f aca="true" t="shared" si="5" ref="V21:V33">O21+T21</f>
        <v>135940.1022644266</v>
      </c>
      <c r="W21" s="23">
        <f>'WEEKLY COMPETITIVE REPORT'!W21</f>
        <v>20651</v>
      </c>
      <c r="X21" s="57">
        <f>'WEEKLY COMPETITIVE REPORT'!X21</f>
        <v>22765</v>
      </c>
    </row>
    <row r="22" spans="1:24" ht="12.75">
      <c r="A22" s="51">
        <v>9</v>
      </c>
      <c r="B22" s="4">
        <f>'WEEKLY COMPETITIVE REPORT'!B22</f>
        <v>6</v>
      </c>
      <c r="C22" s="4" t="str">
        <f>'WEEKLY COMPETITIVE REPORT'!C22</f>
        <v>ICE AGE 3: DAWN OF THE DINOSAURS</v>
      </c>
      <c r="D22" s="4" t="str">
        <f>'WEEKLY COMPETITIVE REPORT'!D22</f>
        <v>FOX</v>
      </c>
      <c r="E22" s="4" t="str">
        <f>'WEEKLY COMPETITIVE REPORT'!E22</f>
        <v>CF</v>
      </c>
      <c r="F22" s="38">
        <f>'WEEKLY COMPETITIVE REPORT'!F22</f>
        <v>10</v>
      </c>
      <c r="G22" s="38">
        <f>'WEEKLY COMPETITIVE REPORT'!G22</f>
        <v>21</v>
      </c>
      <c r="H22" s="15">
        <f>'WEEKLY COMPETITIVE REPORT'!H22/X4</f>
        <v>9951.789627465303</v>
      </c>
      <c r="I22" s="15">
        <f>'WEEKLY COMPETITIVE REPORT'!I22/X4</f>
        <v>20626.73484295106</v>
      </c>
      <c r="J22" s="23">
        <f>'WEEKLY COMPETITIVE REPORT'!J22</f>
        <v>1720</v>
      </c>
      <c r="K22" s="23">
        <f>'WEEKLY COMPETITIVE REPORT'!K22</f>
        <v>2779</v>
      </c>
      <c r="L22" s="65">
        <f>'WEEKLY COMPETITIVE REPORT'!L22</f>
        <v>-51.75295700828671</v>
      </c>
      <c r="M22" s="15">
        <f t="shared" si="3"/>
        <v>473.89474416501446</v>
      </c>
      <c r="N22" s="38">
        <f>'WEEKLY COMPETITIVE REPORT'!N22</f>
        <v>21</v>
      </c>
      <c r="O22" s="15">
        <f>'WEEKLY COMPETITIVE REPORT'!O22/X4</f>
        <v>12261.504747991234</v>
      </c>
      <c r="P22" s="15">
        <f>'WEEKLY COMPETITIVE REPORT'!P22/X4</f>
        <v>28260.043827611396</v>
      </c>
      <c r="Q22" s="23">
        <f>'WEEKLY COMPETITIVE REPORT'!Q22</f>
        <v>2084</v>
      </c>
      <c r="R22" s="23">
        <f>'WEEKLY COMPETITIVE REPORT'!R22</f>
        <v>4179</v>
      </c>
      <c r="S22" s="65">
        <f>'WEEKLY COMPETITIVE REPORT'!S22</f>
        <v>-56.61186931348222</v>
      </c>
      <c r="T22" s="15">
        <f>'WEEKLY COMPETITIVE REPORT'!T22/X4</f>
        <v>1296482.103725347</v>
      </c>
      <c r="U22" s="15">
        <f t="shared" si="4"/>
        <v>583.881178475773</v>
      </c>
      <c r="V22" s="26">
        <f t="shared" si="5"/>
        <v>1308743.6084733382</v>
      </c>
      <c r="W22" s="23">
        <f>'WEEKLY COMPETITIVE REPORT'!W22</f>
        <v>191256</v>
      </c>
      <c r="X22" s="57">
        <f>'WEEKLY COMPETITIVE REPORT'!X22</f>
        <v>193340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HARRY POTTER AND THE HALF BLOOD PRINCE</v>
      </c>
      <c r="D23" s="4" t="str">
        <f>'WEEKLY COMPETITIVE REPORT'!D23</f>
        <v>WB</v>
      </c>
      <c r="E23" s="4" t="str">
        <f>'WEEKLY COMPETITIVE REPORT'!E23</f>
        <v>Blitz</v>
      </c>
      <c r="F23" s="38">
        <f>'WEEKLY COMPETITIVE REPORT'!F23</f>
        <v>8</v>
      </c>
      <c r="G23" s="38">
        <f>'WEEKLY COMPETITIVE REPORT'!G23</f>
        <v>10</v>
      </c>
      <c r="H23" s="15">
        <f>'WEEKLY COMPETITIVE REPORT'!H23/X4</f>
        <v>4971.512052593133</v>
      </c>
      <c r="I23" s="15">
        <f>'WEEKLY COMPETITIVE REPORT'!I23/X4</f>
        <v>6946.676406135865</v>
      </c>
      <c r="J23" s="23">
        <f>'WEEKLY COMPETITIVE REPORT'!J23</f>
        <v>741</v>
      </c>
      <c r="K23" s="23">
        <f>'WEEKLY COMPETITIVE REPORT'!K23</f>
        <v>1010</v>
      </c>
      <c r="L23" s="65">
        <f>'WEEKLY COMPETITIVE REPORT'!L23</f>
        <v>-28.433228180862244</v>
      </c>
      <c r="M23" s="15">
        <f t="shared" si="3"/>
        <v>497.1512052593133</v>
      </c>
      <c r="N23" s="38">
        <f>'WEEKLY COMPETITIVE REPORT'!N23</f>
        <v>10</v>
      </c>
      <c r="O23" s="15">
        <f>'WEEKLY COMPETITIVE REPORT'!O23/X4</f>
        <v>6154.857560262965</v>
      </c>
      <c r="P23" s="15">
        <f>'WEEKLY COMPETITIVE REPORT'!P23/X4</f>
        <v>10607.742878013149</v>
      </c>
      <c r="Q23" s="23">
        <f>'WEEKLY COMPETITIVE REPORT'!Q23</f>
        <v>934</v>
      </c>
      <c r="R23" s="23">
        <f>'WEEKLY COMPETITIVE REPORT'!R23</f>
        <v>1642</v>
      </c>
      <c r="S23" s="65">
        <f>'WEEKLY COMPETITIVE REPORT'!S23</f>
        <v>-41.97768902355048</v>
      </c>
      <c r="T23" s="15">
        <f>'WEEKLY COMPETITIVE REPORT'!T23/X4</f>
        <v>346033.6011687363</v>
      </c>
      <c r="U23" s="15">
        <f t="shared" si="4"/>
        <v>615.4857560262965</v>
      </c>
      <c r="V23" s="26">
        <f t="shared" si="5"/>
        <v>352188.45872899925</v>
      </c>
      <c r="W23" s="23">
        <f>'WEEKLY COMPETITIVE REPORT'!W23</f>
        <v>60675</v>
      </c>
      <c r="X23" s="57">
        <f>'WEEKLY COMPETITIVE REPORT'!X23</f>
        <v>61609</v>
      </c>
    </row>
    <row r="24" spans="1:24" ht="12.75">
      <c r="A24" s="51">
        <v>11</v>
      </c>
      <c r="B24" s="4">
        <f>'WEEKLY COMPETITIVE REPORT'!B24</f>
        <v>9</v>
      </c>
      <c r="C24" s="4" t="str">
        <f>'WEEKLY COMPETITIVE REPORT'!C24</f>
        <v>HANGOVER</v>
      </c>
      <c r="D24" s="4" t="str">
        <f>'WEEKLY COMPETITIVE REPORT'!D24</f>
        <v>WB</v>
      </c>
      <c r="E24" s="4" t="str">
        <f>'WEEKLY COMPETITIVE REPORT'!E24</f>
        <v>Blitz</v>
      </c>
      <c r="F24" s="38">
        <f>'WEEKLY COMPETITIVE REPORT'!F24</f>
        <v>13</v>
      </c>
      <c r="G24" s="38">
        <f>'WEEKLY COMPETITIVE REPORT'!G24</f>
        <v>6</v>
      </c>
      <c r="H24" s="15">
        <f>'WEEKLY COMPETITIVE REPORT'!H24/X4</f>
        <v>4046.7494521548574</v>
      </c>
      <c r="I24" s="15">
        <f>'WEEKLY COMPETITIVE REPORT'!I24/X4</f>
        <v>4276.113951789627</v>
      </c>
      <c r="J24" s="23">
        <f>'WEEKLY COMPETITIVE REPORT'!J24</f>
        <v>599</v>
      </c>
      <c r="K24" s="23">
        <f>'WEEKLY COMPETITIVE REPORT'!K24</f>
        <v>628</v>
      </c>
      <c r="L24" s="65">
        <f>'WEEKLY COMPETITIVE REPORT'!L24</f>
        <v>-5.363853775196446</v>
      </c>
      <c r="M24" s="15">
        <f t="shared" si="3"/>
        <v>674.4582420258096</v>
      </c>
      <c r="N24" s="38">
        <f>'WEEKLY COMPETITIVE REPORT'!N24</f>
        <v>6</v>
      </c>
      <c r="O24" s="15">
        <f>'WEEKLY COMPETITIVE REPORT'!O24/X4</f>
        <v>5208.1811541271</v>
      </c>
      <c r="P24" s="15">
        <f>'WEEKLY COMPETITIVE REPORT'!P24/X4</f>
        <v>6635.500365230095</v>
      </c>
      <c r="Q24" s="23">
        <f>'WEEKLY COMPETITIVE REPORT'!Q24</f>
        <v>787</v>
      </c>
      <c r="R24" s="23">
        <f>'WEEKLY COMPETITIVE REPORT'!R24</f>
        <v>1039</v>
      </c>
      <c r="S24" s="65">
        <f>'WEEKLY COMPETITIVE REPORT'!S24</f>
        <v>-21.510347864376925</v>
      </c>
      <c r="T24" s="15">
        <f>'WEEKLY COMPETITIVE REPORT'!T24/X4</f>
        <v>348299.48867786705</v>
      </c>
      <c r="U24" s="15">
        <f t="shared" si="4"/>
        <v>868.0301923545167</v>
      </c>
      <c r="V24" s="26">
        <f t="shared" si="5"/>
        <v>353507.66983199416</v>
      </c>
      <c r="W24" s="23">
        <f>'WEEKLY COMPETITIVE REPORT'!W24</f>
        <v>58727</v>
      </c>
      <c r="X24" s="57">
        <f>'WEEKLY COMPETITIVE REPORT'!X24</f>
        <v>59514</v>
      </c>
    </row>
    <row r="25" spans="1:24" ht="12.75">
      <c r="A25" s="51">
        <v>12</v>
      </c>
      <c r="B25" s="4" t="str">
        <f>'WEEKLY COMPETITIVE REPORT'!B25</f>
        <v>New</v>
      </c>
      <c r="C25" s="4" t="str">
        <f>'WEEKLY COMPETITIVE REPORT'!C25</f>
        <v>GENOVA</v>
      </c>
      <c r="D25" s="4" t="str">
        <f>'WEEKLY COMPETITIVE REPORT'!D25</f>
        <v>INDEP</v>
      </c>
      <c r="E25" s="4" t="str">
        <f>'WEEKLY COMPETITIVE REPORT'!E25</f>
        <v>Blitz</v>
      </c>
      <c r="F25" s="38">
        <f>'WEEKLY COMPETITIVE REPORT'!F25</f>
        <v>1</v>
      </c>
      <c r="G25" s="38">
        <f>'WEEKLY COMPETITIVE REPORT'!G25</f>
        <v>1</v>
      </c>
      <c r="H25" s="15">
        <f>'WEEKLY COMPETITIVE REPORT'!H25/X4</f>
        <v>2458.7289992695396</v>
      </c>
      <c r="I25" s="15">
        <f>'WEEKLY COMPETITIVE REPORT'!I25/X4</f>
        <v>0</v>
      </c>
      <c r="J25" s="23">
        <f>'WEEKLY COMPETITIVE REPORT'!J25</f>
        <v>415</v>
      </c>
      <c r="K25" s="23">
        <f>'WEEKLY COMPETITIVE REPORT'!K25</f>
        <v>0</v>
      </c>
      <c r="L25" s="65">
        <f>'WEEKLY COMPETITIVE REPORT'!L25</f>
        <v>0</v>
      </c>
      <c r="M25" s="15">
        <f t="shared" si="3"/>
        <v>2458.7289992695396</v>
      </c>
      <c r="N25" s="38">
        <f>'WEEKLY COMPETITIVE REPORT'!N25</f>
        <v>1</v>
      </c>
      <c r="O25" s="15">
        <f>'WEEKLY COMPETITIVE REPORT'!O25/X4</f>
        <v>3747.2607742878013</v>
      </c>
      <c r="P25" s="15">
        <f>'WEEKLY COMPETITIVE REPORT'!P25/X4</f>
        <v>0</v>
      </c>
      <c r="Q25" s="23">
        <f>'WEEKLY COMPETITIVE REPORT'!Q25</f>
        <v>618</v>
      </c>
      <c r="R25" s="23">
        <f>'WEEKLY COMPETITIVE REPORT'!R25</f>
        <v>0</v>
      </c>
      <c r="S25" s="65">
        <f>'WEEKLY COMPETITIVE REPORT'!S25</f>
        <v>0</v>
      </c>
      <c r="T25" s="15">
        <f>'WEEKLY COMPETITIVE REPORT'!T25/X4</f>
        <v>492.3301680058437</v>
      </c>
      <c r="U25" s="15">
        <f t="shared" si="4"/>
        <v>3747.2607742878013</v>
      </c>
      <c r="V25" s="26">
        <f t="shared" si="5"/>
        <v>4239.590942293645</v>
      </c>
      <c r="W25" s="23">
        <f>'WEEKLY COMPETITIVE REPORT'!W25</f>
        <v>270</v>
      </c>
      <c r="X25" s="57">
        <f>'WEEKLY COMPETITIVE REPORT'!X25</f>
        <v>888</v>
      </c>
    </row>
    <row r="26" spans="1:24" ht="12.75" customHeight="1">
      <c r="A26" s="51">
        <v>13</v>
      </c>
      <c r="B26" s="4">
        <f>'WEEKLY COMPETITIVE REPORT'!B26</f>
        <v>10</v>
      </c>
      <c r="C26" s="4" t="str">
        <f>'WEEKLY COMPETITIVE REPORT'!C26</f>
        <v>BRUNO</v>
      </c>
      <c r="D26" s="4" t="str">
        <f>'WEEKLY COMPETITIVE REPORT'!D26</f>
        <v>INDEP</v>
      </c>
      <c r="E26" s="4" t="str">
        <f>'WEEKLY COMPETITIVE REPORT'!E26</f>
        <v>Blitz</v>
      </c>
      <c r="F26" s="38">
        <f>'WEEKLY COMPETITIVE REPORT'!F26</f>
        <v>9</v>
      </c>
      <c r="G26" s="38">
        <f>'WEEKLY COMPETITIVE REPORT'!G26</f>
        <v>10</v>
      </c>
      <c r="H26" s="15">
        <f>'WEEKLY COMPETITIVE REPORT'!H26/X4</f>
        <v>1842.2205989773558</v>
      </c>
      <c r="I26" s="15">
        <f>'WEEKLY COMPETITIVE REPORT'!I26/X4</f>
        <v>4623.81300219138</v>
      </c>
      <c r="J26" s="23">
        <f>'WEEKLY COMPETITIVE REPORT'!J26</f>
        <v>275</v>
      </c>
      <c r="K26" s="23">
        <f>'WEEKLY COMPETITIVE REPORT'!K26</f>
        <v>683</v>
      </c>
      <c r="L26" s="65">
        <f>'WEEKLY COMPETITIVE REPORT'!L26</f>
        <v>-60.157977883096365</v>
      </c>
      <c r="M26" s="15">
        <f t="shared" si="3"/>
        <v>184.2220598977356</v>
      </c>
      <c r="N26" s="38">
        <f>'WEEKLY COMPETITIVE REPORT'!N26</f>
        <v>10</v>
      </c>
      <c r="O26" s="15">
        <f>'WEEKLY COMPETITIVE REPORT'!O26/X4</f>
        <v>2718.772826880935</v>
      </c>
      <c r="P26" s="15">
        <f>'WEEKLY COMPETITIVE REPORT'!P26/X4</f>
        <v>6264.426588750913</v>
      </c>
      <c r="Q26" s="23">
        <f>'WEEKLY COMPETITIVE REPORT'!Q26</f>
        <v>418</v>
      </c>
      <c r="R26" s="23">
        <f>'WEEKLY COMPETITIVE REPORT'!R26</f>
        <v>990</v>
      </c>
      <c r="S26" s="65">
        <f>'WEEKLY COMPETITIVE REPORT'!S26</f>
        <v>-56.59981343283582</v>
      </c>
      <c r="T26" s="15">
        <f>'WEEKLY COMPETITIVE REPORT'!T26/X4</f>
        <v>387995.61723886046</v>
      </c>
      <c r="U26" s="15">
        <f t="shared" si="4"/>
        <v>271.8772826880935</v>
      </c>
      <c r="V26" s="26">
        <f t="shared" si="5"/>
        <v>390714.3900657414</v>
      </c>
      <c r="W26" s="23">
        <f>'WEEKLY COMPETITIVE REPORT'!W26</f>
        <v>69041</v>
      </c>
      <c r="X26" s="57">
        <f>'WEEKLY COMPETITIVE REPORT'!X26</f>
        <v>69459</v>
      </c>
    </row>
    <row r="27" spans="1:24" ht="12.75" customHeight="1">
      <c r="A27" s="51">
        <v>14</v>
      </c>
      <c r="B27" s="4">
        <f>'WEEKLY COMPETITIVE REPORT'!B27</f>
        <v>11</v>
      </c>
      <c r="C27" s="4" t="str">
        <f>'WEEKLY COMPETITIVE REPORT'!C27</f>
        <v>TWO LOVERS</v>
      </c>
      <c r="D27" s="4" t="str">
        <f>'WEEKLY COMPETITIVE REPORT'!D27</f>
        <v>INDEP</v>
      </c>
      <c r="E27" s="4" t="str">
        <f>'WEEKLY COMPETITIVE REPORT'!E27</f>
        <v>Cinemania</v>
      </c>
      <c r="F27" s="38">
        <f>'WEEKLY COMPETITIVE REPORT'!F27</f>
        <v>7</v>
      </c>
      <c r="G27" s="38">
        <f>'WEEKLY COMPETITIVE REPORT'!G27</f>
        <v>2</v>
      </c>
      <c r="H27" s="15">
        <f>'WEEKLY COMPETITIVE REPORT'!H27/X4</f>
        <v>932.0672023374726</v>
      </c>
      <c r="I27" s="15">
        <f>'WEEKLY COMPETITIVE REPORT'!I27/X17</f>
        <v>0.012833152026108241</v>
      </c>
      <c r="J27" s="23">
        <f>'WEEKLY COMPETITIVE REPORT'!J27</f>
        <v>134</v>
      </c>
      <c r="K27" s="23">
        <f>'WEEKLY COMPETITIVE REPORT'!K27</f>
        <v>156</v>
      </c>
      <c r="L27" s="65">
        <f>'WEEKLY COMPETITIVE REPORT'!L27</f>
        <v>-15.496688741721854</v>
      </c>
      <c r="M27" s="15">
        <f t="shared" si="3"/>
        <v>466.0336011687363</v>
      </c>
      <c r="N27" s="38">
        <f>'WEEKLY COMPETITIVE REPORT'!N27</f>
        <v>2</v>
      </c>
      <c r="O27" s="15">
        <f>'WEEKLY COMPETITIVE REPORT'!O27/X4</f>
        <v>1399.5617238860482</v>
      </c>
      <c r="P27" s="15">
        <f>'WEEKLY COMPETITIVE REPORT'!P27/X17</f>
        <v>0.025020397062822955</v>
      </c>
      <c r="Q27" s="23">
        <f>'WEEKLY COMPETITIVE REPORT'!Q27</f>
        <v>215</v>
      </c>
      <c r="R27" s="23">
        <f>'WEEKLY COMPETITIVE REPORT'!R27</f>
        <v>333</v>
      </c>
      <c r="S27" s="65">
        <f>'WEEKLY COMPETITIVE REPORT'!S27</f>
        <v>-34.91847826086956</v>
      </c>
      <c r="T27" s="15">
        <f>'WEEKLY COMPETITIVE REPORT'!T27/X17</f>
        <v>0.3123640195811803</v>
      </c>
      <c r="U27" s="15">
        <f t="shared" si="4"/>
        <v>699.7808619430241</v>
      </c>
      <c r="V27" s="26">
        <f t="shared" si="5"/>
        <v>1399.8740879056293</v>
      </c>
      <c r="W27" s="23">
        <f>'WEEKLY COMPETITIVE REPORT'!W27</f>
        <v>4089</v>
      </c>
      <c r="X27" s="57">
        <f>'WEEKLY COMPETITIVE REPORT'!X27</f>
        <v>4304</v>
      </c>
    </row>
    <row r="28" spans="1:24" ht="12.75">
      <c r="A28" s="51">
        <v>15</v>
      </c>
      <c r="B28" s="4">
        <f>'WEEKLY COMPETITIVE REPORT'!B28</f>
        <v>12</v>
      </c>
      <c r="C28" s="4" t="str">
        <f>'WEEKLY COMPETITIVE REPORT'!C28</f>
        <v>HELLRIDE</v>
      </c>
      <c r="D28" s="4" t="str">
        <f>'WEEKLY COMPETITIVE REPORT'!D28</f>
        <v>INDEP</v>
      </c>
      <c r="E28" s="4" t="str">
        <f>'WEEKLY COMPETITIVE REPORT'!E28</f>
        <v>Cinemania</v>
      </c>
      <c r="F28" s="38">
        <f>'WEEKLY COMPETITIVE REPORT'!F28</f>
        <v>3</v>
      </c>
      <c r="G28" s="38">
        <f>'WEEKLY COMPETITIVE REPORT'!G28</f>
        <v>2</v>
      </c>
      <c r="H28" s="15">
        <f>'WEEKLY COMPETITIVE REPORT'!H28/X4</f>
        <v>504.0175310445581</v>
      </c>
      <c r="I28" s="15">
        <f>'WEEKLY COMPETITIVE REPORT'!I28/X17</f>
        <v>0.0174564862659777</v>
      </c>
      <c r="J28" s="23">
        <f>'WEEKLY COMPETITIVE REPORT'!J28</f>
        <v>82</v>
      </c>
      <c r="K28" s="23">
        <f>'WEEKLY COMPETITIVE REPORT'!K28</f>
        <v>223</v>
      </c>
      <c r="L28" s="65">
        <f>'WEEKLY COMPETITIVE REPORT'!L28</f>
        <v>-66.40701071080818</v>
      </c>
      <c r="M28" s="15">
        <f t="shared" si="3"/>
        <v>252.00876552227905</v>
      </c>
      <c r="N28" s="38">
        <f>'WEEKLY COMPETITIVE REPORT'!N28</f>
        <v>2</v>
      </c>
      <c r="O28" s="15">
        <f>'WEEKLY COMPETITIVE REPORT'!O28/X4</f>
        <v>669.1015339663988</v>
      </c>
      <c r="P28" s="15">
        <f>'WEEKLY COMPETITIVE REPORT'!P28/X17</f>
        <v>0.02386456350285559</v>
      </c>
      <c r="Q28" s="23">
        <f>'WEEKLY COMPETITIVE REPORT'!Q28</f>
        <v>117</v>
      </c>
      <c r="R28" s="23">
        <f>'WEEKLY COMPETITIVE REPORT'!R28</f>
        <v>327</v>
      </c>
      <c r="S28" s="65">
        <f>'WEEKLY COMPETITIVE REPORT'!S28</f>
        <v>-67.37891737891738</v>
      </c>
      <c r="T28" s="15">
        <f>'WEEKLY COMPETITIVE REPORT'!T28/X17</f>
        <v>0.07303848245852597</v>
      </c>
      <c r="U28" s="15">
        <f t="shared" si="4"/>
        <v>334.5507669831994</v>
      </c>
      <c r="V28" s="26">
        <f t="shared" si="5"/>
        <v>669.1745724488574</v>
      </c>
      <c r="W28" s="23">
        <f>'WEEKLY COMPETITIVE REPORT'!W28</f>
        <v>1033</v>
      </c>
      <c r="X28" s="57">
        <f>'WEEKLY COMPETITIVE REPORT'!X28</f>
        <v>1150</v>
      </c>
    </row>
    <row r="29" spans="1:24" ht="12.75">
      <c r="A29" s="51">
        <v>16</v>
      </c>
      <c r="B29" s="4">
        <f>'WEEKLY COMPETITIVE REPORT'!B29</f>
        <v>15</v>
      </c>
      <c r="C29" s="4" t="str">
        <f>'WEEKLY COMPETITIVE REPORT'!C29</f>
        <v>KILL SHOT</v>
      </c>
      <c r="D29" s="4" t="str">
        <f>'WEEKLY COMPETITIVE REPORT'!D29</f>
        <v>INDEP</v>
      </c>
      <c r="E29" s="4" t="str">
        <f>'WEEKLY COMPETITIVE REPORT'!E29</f>
        <v>Cinemania</v>
      </c>
      <c r="F29" s="38">
        <f>'WEEKLY COMPETITIVE REPORT'!F29</f>
        <v>5</v>
      </c>
      <c r="G29" s="38">
        <f>'WEEKLY COMPETITIVE REPORT'!G29</f>
        <v>1</v>
      </c>
      <c r="H29" s="15">
        <f>'WEEKLY COMPETITIVE REPORT'!H29/X4</f>
        <v>251.2783053323594</v>
      </c>
      <c r="I29" s="15">
        <f>'WEEKLY COMPETITIVE REPORT'!I29/X17</f>
        <v>0.003161544737557792</v>
      </c>
      <c r="J29" s="23">
        <f>'WEEKLY COMPETITIVE REPORT'!J29</f>
        <v>35</v>
      </c>
      <c r="K29" s="23">
        <f>'WEEKLY COMPETITIVE REPORT'!K29</f>
        <v>38</v>
      </c>
      <c r="L29" s="65">
        <f>'WEEKLY COMPETITIVE REPORT'!L29</f>
        <v>-7.5268817204301115</v>
      </c>
      <c r="M29" s="15">
        <f t="shared" si="3"/>
        <v>251.2783053323594</v>
      </c>
      <c r="N29" s="38">
        <f>'WEEKLY COMPETITIVE REPORT'!N29</f>
        <v>1</v>
      </c>
      <c r="O29" s="15">
        <f>'WEEKLY COMPETITIVE REPORT'!O29/X4</f>
        <v>331.6289262235208</v>
      </c>
      <c r="P29" s="15">
        <f>'WEEKLY COMPETITIVE REPORT'!P29/X17</f>
        <v>0.005541202066902366</v>
      </c>
      <c r="Q29" s="23">
        <f>'WEEKLY COMPETITIVE REPORT'!Q29</f>
        <v>47</v>
      </c>
      <c r="R29" s="23">
        <f>'WEEKLY COMPETITIVE REPORT'!R29</f>
        <v>75</v>
      </c>
      <c r="S29" s="65">
        <f>'WEEKLY COMPETITIVE REPORT'!S29</f>
        <v>-30.368098159509202</v>
      </c>
      <c r="T29" s="15">
        <f>'WEEKLY COMPETITIVE REPORT'!T29/X4</f>
        <v>5760.409057706355</v>
      </c>
      <c r="U29" s="15">
        <f t="shared" si="4"/>
        <v>331.6289262235208</v>
      </c>
      <c r="V29" s="26">
        <f t="shared" si="5"/>
        <v>6092.037983929876</v>
      </c>
      <c r="W29" s="23">
        <f>'WEEKLY COMPETITIVE REPORT'!W29</f>
        <v>856</v>
      </c>
      <c r="X29" s="57">
        <f>'WEEKLY COMPETITIVE REPORT'!X29</f>
        <v>903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38">
        <f>'WEEKLY COMPETITIVE REPORT'!F30</f>
        <v>0</v>
      </c>
      <c r="G30" s="38">
        <f>'WEEKLY COMPETITIVE REPORT'!G30</f>
        <v>0</v>
      </c>
      <c r="H30" s="15">
        <f>'WEEKLY COMPETITIVE REPORT'!H30/X4</f>
        <v>0</v>
      </c>
      <c r="I30" s="15">
        <f>'WEEKLY COMPETITIVE REPORT'!I30/X17</f>
        <v>0</v>
      </c>
      <c r="J30" s="23">
        <f>'WEEKLY COMPETITIVE REPORT'!J30</f>
        <v>0</v>
      </c>
      <c r="K30" s="23">
        <f>'WEEKLY COMPETITIVE REPORT'!K30</f>
        <v>0</v>
      </c>
      <c r="L30" s="65">
        <f>'WEEKLY COMPETITIVE REPORT'!L30</f>
        <v>0</v>
      </c>
      <c r="M30" s="15" t="e">
        <f t="shared" si="3"/>
        <v>#DIV/0!</v>
      </c>
      <c r="N30" s="38">
        <f>'WEEKLY COMPETITIVE REPORT'!N30</f>
        <v>0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0</v>
      </c>
      <c r="U30" s="15" t="e">
        <f t="shared" si="4"/>
        <v>#DIV/0!</v>
      </c>
      <c r="V30" s="26">
        <f t="shared" si="5"/>
        <v>0</v>
      </c>
      <c r="W30" s="23">
        <f>'WEEKLY COMPETITIVE REPORT'!W30</f>
        <v>0</v>
      </c>
      <c r="X30" s="57">
        <f>'WEEKLY COMPETITIVE REPORT'!X30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113</v>
      </c>
      <c r="H34" s="33">
        <f>SUM(H14:H33)</f>
        <v>255086.9247626004</v>
      </c>
      <c r="I34" s="32">
        <f>SUM(I14:I33)</f>
        <v>204208.94506550007</v>
      </c>
      <c r="J34" s="32">
        <f>SUM(J14:J33)</f>
        <v>36042</v>
      </c>
      <c r="K34" s="32">
        <f>SUM(K14:K33)</f>
        <v>30271</v>
      </c>
      <c r="L34" s="65">
        <f>'WEEKLY COMPETITIVE REPORT'!L34</f>
        <v>21.97144334073795</v>
      </c>
      <c r="M34" s="33">
        <f>H34/G34</f>
        <v>2257.406413828322</v>
      </c>
      <c r="N34" s="41">
        <f>'WEEKLY COMPETITIVE REPORT'!N34</f>
        <v>113</v>
      </c>
      <c r="O34" s="32">
        <f>SUM(O14:O33)</f>
        <v>368355.003652301</v>
      </c>
      <c r="P34" s="32">
        <f>SUM(P14:P33)</f>
        <v>321101.5883925614</v>
      </c>
      <c r="Q34" s="32">
        <f>SUM(Q14:Q33)</f>
        <v>54883</v>
      </c>
      <c r="R34" s="32">
        <f>SUM(R14:R33)</f>
        <v>52499</v>
      </c>
      <c r="S34" s="66">
        <f>O34/P34-100%</f>
        <v>0.1471603285934857</v>
      </c>
      <c r="T34" s="32">
        <f>SUM(T14:T33)</f>
        <v>3261471.5322250007</v>
      </c>
      <c r="U34" s="33">
        <f>O34/N34</f>
        <v>3259.7787933831946</v>
      </c>
      <c r="V34" s="32">
        <f>SUM(V14:V33)</f>
        <v>3629826.535877301</v>
      </c>
      <c r="W34" s="32">
        <f>SUM(W14:W33)</f>
        <v>529694</v>
      </c>
      <c r="X34" s="36">
        <f>SUM(X14:X33)</f>
        <v>584577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2008-07-03T16:27:44Z</cp:lastPrinted>
  <dcterms:created xsi:type="dcterms:W3CDTF">1998-07-08T11:15:35Z</dcterms:created>
  <dcterms:modified xsi:type="dcterms:W3CDTF">2009-09-10T13:27:46Z</dcterms:modified>
  <cp:category/>
  <cp:version/>
  <cp:contentType/>
  <cp:contentStatus/>
</cp:coreProperties>
</file>